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codeName="ThisWorkbook"/>
  <mc:AlternateContent xmlns:mc="http://schemas.openxmlformats.org/markup-compatibility/2006">
    <mc:Choice Requires="x15">
      <x15ac:absPath xmlns:x15ac="http://schemas.microsoft.com/office/spreadsheetml/2010/11/ac" url="C:\Users\oriec\Desktop\"/>
    </mc:Choice>
  </mc:AlternateContent>
  <xr:revisionPtr revIDLastSave="0" documentId="8_{4BFC7F04-1864-48E7-8AA7-EA997C4BBA28}" xr6:coauthVersionLast="36" xr6:coauthVersionMax="36" xr10:uidLastSave="{00000000-0000-0000-0000-000000000000}"/>
  <bookViews>
    <workbookView xWindow="0" yWindow="0" windowWidth="22560" windowHeight="10260" activeTab="4" xr2:uid="{00000000-000D-0000-FFFF-FFFF00000000}"/>
  </bookViews>
  <sheets>
    <sheet name="算定内訳書" sheetId="1" r:id="rId1"/>
    <sheet name="医薬品研究経費ポイント" sheetId="2" r:id="rId2"/>
    <sheet name="治験薬管理経費ポイント " sheetId="3" r:id="rId3"/>
    <sheet name="画像提供・スライド作製・外注検体処理" sheetId="4" r:id="rId4"/>
    <sheet name="その他の費用" sheetId="6" r:id="rId5"/>
    <sheet name="治験経費算定基準表" sheetId="8" r:id="rId6"/>
  </sheets>
  <definedNames>
    <definedName name="_xlnm.Print_Area" localSheetId="4">その他の費用!$B$1:$X$48</definedName>
    <definedName name="_xlnm.Print_Area" localSheetId="1">医薬品研究経費ポイント!$A$1:$L$32</definedName>
    <definedName name="_xlnm.Print_Area" localSheetId="3">画像提供・スライド作製・外注検体処理!$A$1:$Q$41</definedName>
    <definedName name="_xlnm.Print_Area" localSheetId="0">算定内訳書!$B$1:$X$48</definedName>
    <definedName name="_xlnm.Print_Area" localSheetId="2">'治験薬管理経費ポイント '!$A$1:$L$28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4" i="6" l="1"/>
  <c r="U45" i="6" s="1"/>
  <c r="U46" i="1" l="1"/>
  <c r="S16" i="2" l="1"/>
  <c r="S17" i="2" s="1"/>
  <c r="L9" i="3" l="1"/>
  <c r="L10" i="2" l="1"/>
  <c r="L12" i="2"/>
  <c r="I45" i="1" l="1"/>
  <c r="Q39" i="4"/>
  <c r="Q22" i="1"/>
  <c r="S8" i="3"/>
  <c r="S9" i="3" s="1"/>
  <c r="L24" i="2"/>
  <c r="L25" i="2"/>
  <c r="L19" i="3"/>
  <c r="L21" i="2"/>
  <c r="L23" i="2"/>
  <c r="U35" i="6"/>
  <c r="L8" i="3" l="1"/>
  <c r="S10" i="3"/>
  <c r="Q40" i="4"/>
  <c r="I22" i="1" s="1"/>
  <c r="U21" i="1" s="1"/>
  <c r="Q30" i="4"/>
  <c r="U36" i="6" l="1"/>
  <c r="U37" i="6" s="1"/>
  <c r="U26" i="6" l="1"/>
  <c r="U28" i="6" s="1"/>
  <c r="U29" i="6" l="1"/>
  <c r="U30" i="6" s="1"/>
  <c r="Q29" i="4"/>
  <c r="Q28" i="4"/>
  <c r="Q27" i="4"/>
  <c r="Q31" i="4" s="1"/>
  <c r="I43" i="1" s="1"/>
  <c r="Q14" i="4"/>
  <c r="Q13" i="4"/>
  <c r="Q12" i="4"/>
  <c r="L25" i="3"/>
  <c r="L24" i="3"/>
  <c r="L23" i="3"/>
  <c r="L22" i="3"/>
  <c r="L21" i="3"/>
  <c r="L20" i="3"/>
  <c r="L18" i="3"/>
  <c r="L17" i="3"/>
  <c r="L16" i="3"/>
  <c r="L14" i="3"/>
  <c r="L13" i="3"/>
  <c r="L12" i="3"/>
  <c r="L11" i="3"/>
  <c r="L10" i="3"/>
  <c r="L7" i="3"/>
  <c r="L6" i="3"/>
  <c r="L15" i="3"/>
  <c r="L7" i="2"/>
  <c r="L26" i="2"/>
  <c r="L22" i="2"/>
  <c r="L26" i="3" l="1"/>
  <c r="T2" i="6" l="1"/>
  <c r="L2" i="6"/>
  <c r="D2" i="6"/>
  <c r="U8" i="6"/>
  <c r="U18" i="6" l="1"/>
  <c r="O41" i="4"/>
  <c r="U46" i="6" l="1"/>
  <c r="U20" i="6"/>
  <c r="U10" i="6"/>
  <c r="U11" i="6" s="1"/>
  <c r="U12" i="6" s="1"/>
  <c r="K28" i="3"/>
  <c r="K32" i="2"/>
  <c r="U21" i="6" l="1"/>
  <c r="U22" i="6" s="1"/>
  <c r="Q16" i="4"/>
  <c r="Q17" i="4" s="1"/>
  <c r="I20" i="1" s="1"/>
  <c r="U19" i="1" s="1"/>
  <c r="Q15" i="4"/>
  <c r="L29" i="2"/>
  <c r="L28" i="2"/>
  <c r="L20" i="2"/>
  <c r="L19" i="2"/>
  <c r="L18" i="2"/>
  <c r="L17" i="2"/>
  <c r="L15" i="2"/>
  <c r="L14" i="2"/>
  <c r="L13" i="2"/>
  <c r="L11" i="2"/>
  <c r="L9" i="2"/>
  <c r="L8" i="2"/>
  <c r="Q18" i="1"/>
  <c r="Q14" i="1"/>
  <c r="L30" i="2" l="1"/>
  <c r="I16" i="1" s="1"/>
  <c r="U15" i="1" s="1"/>
  <c r="I41" i="1"/>
  <c r="U40" i="1" s="1"/>
  <c r="I18" i="1"/>
  <c r="U44" i="1" s="1"/>
  <c r="U42" i="1"/>
  <c r="U17" i="1" l="1"/>
  <c r="I39" i="1"/>
  <c r="U38" i="1" s="1"/>
  <c r="S18" i="2" l="1"/>
  <c r="L16" i="2" s="1"/>
  <c r="L27" i="2" l="1"/>
  <c r="I35" i="1" s="1"/>
  <c r="U31" i="1" l="1"/>
  <c r="I14" i="1"/>
  <c r="I37" i="1" s="1"/>
  <c r="U36" i="1" s="1"/>
  <c r="U47" i="1" s="1"/>
  <c r="U13" i="1" l="1"/>
  <c r="U25" i="1" s="1"/>
  <c r="U48" i="1"/>
  <c r="U26" i="1" l="1"/>
  <c r="U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大野梨絵</author>
  </authors>
  <commentList>
    <comment ref="J16" authorId="0" shapeId="0" xr:uid="{CDBAB25E-DD7F-4E3A-A9D5-2EE31BC341FC}">
      <text>
        <r>
          <rPr>
            <b/>
            <sz val="9"/>
            <color indexed="81"/>
            <rFont val="MS P ゴシック"/>
            <family val="3"/>
            <charset val="128"/>
          </rPr>
          <t xml:space="preserve">
52週以上の場合は、投与期間を直接入力してください。自動的に計算されます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大野梨絵</author>
  </authors>
  <commentList>
    <comment ref="J8" authorId="0" shapeId="0" xr:uid="{C1C09720-37A0-408B-93CA-75229D8ADAE3}">
      <text>
        <r>
          <rPr>
            <b/>
            <sz val="9"/>
            <color indexed="81"/>
            <rFont val="MS P ゴシック"/>
            <family val="3"/>
            <charset val="128"/>
          </rPr>
          <t xml:space="preserve">
52週以上の場合は、投与期間を直接入力してください。自動的に計算されます</t>
        </r>
      </text>
    </comment>
  </commentList>
</comments>
</file>

<file path=xl/sharedStrings.xml><?xml version="1.0" encoding="utf-8"?>
<sst xmlns="http://schemas.openxmlformats.org/spreadsheetml/2006/main" count="690" uniqueCount="477">
  <si>
    <t>診療科名</t>
    <rPh sb="0" eb="3">
      <t>シンリョウカ</t>
    </rPh>
    <rPh sb="3" eb="4">
      <t>メイ</t>
    </rPh>
    <phoneticPr fontId="5"/>
  </si>
  <si>
    <t>治験薬名</t>
    <rPh sb="0" eb="3">
      <t>チケンヤク</t>
    </rPh>
    <rPh sb="3" eb="4">
      <t>メイ</t>
    </rPh>
    <phoneticPr fontId="6"/>
  </si>
  <si>
    <t>治験依頼者</t>
    <rPh sb="0" eb="2">
      <t>チケン</t>
    </rPh>
    <rPh sb="2" eb="5">
      <t>イライシャ</t>
    </rPh>
    <phoneticPr fontId="6"/>
  </si>
  <si>
    <t>診療科長</t>
    <rPh sb="0" eb="2">
      <t>シンリョウ</t>
    </rPh>
    <rPh sb="2" eb="4">
      <t>カチョウ</t>
    </rPh>
    <phoneticPr fontId="6"/>
  </si>
  <si>
    <t>印</t>
    <rPh sb="0" eb="1">
      <t>イン</t>
    </rPh>
    <phoneticPr fontId="6"/>
  </si>
  <si>
    <t>治験責任医師</t>
    <rPh sb="0" eb="2">
      <t>チケン</t>
    </rPh>
    <rPh sb="2" eb="4">
      <t>セキニン</t>
    </rPh>
    <rPh sb="4" eb="6">
      <t>イシ</t>
    </rPh>
    <phoneticPr fontId="6"/>
  </si>
  <si>
    <t>希望症例数</t>
    <rPh sb="0" eb="2">
      <t>キボウ</t>
    </rPh>
    <rPh sb="2" eb="5">
      <t>ショウレイスウ</t>
    </rPh>
    <phoneticPr fontId="6"/>
  </si>
  <si>
    <t>件</t>
    <rPh sb="0" eb="1">
      <t>ケン</t>
    </rPh>
    <phoneticPr fontId="6"/>
  </si>
  <si>
    <t>初期費用</t>
    <rPh sb="0" eb="2">
      <t>ショキ</t>
    </rPh>
    <rPh sb="2" eb="4">
      <t>ヒヨウ</t>
    </rPh>
    <phoneticPr fontId="5"/>
  </si>
  <si>
    <t>審査費</t>
    <rPh sb="0" eb="2">
      <t>シンサ</t>
    </rPh>
    <rPh sb="2" eb="3">
      <t>ヒ</t>
    </rPh>
    <phoneticPr fontId="5"/>
  </si>
  <si>
    <t>人件費</t>
    <rPh sb="0" eb="3">
      <t>ジンケンヒ</t>
    </rPh>
    <phoneticPr fontId="5"/>
  </si>
  <si>
    <t>臨床試験研究経費</t>
    <rPh sb="0" eb="2">
      <t>リンショウ</t>
    </rPh>
    <rPh sb="2" eb="4">
      <t>シケン</t>
    </rPh>
    <rPh sb="4" eb="6">
      <t>ケンキュウ</t>
    </rPh>
    <rPh sb="6" eb="8">
      <t>ケイヒ</t>
    </rPh>
    <phoneticPr fontId="5"/>
  </si>
  <si>
    <t>臨床試験研究経費ポイント数 ①</t>
    <rPh sb="12" eb="13">
      <t>カズ</t>
    </rPh>
    <phoneticPr fontId="5"/>
  </si>
  <si>
    <t>×</t>
    <phoneticPr fontId="6"/>
  </si>
  <si>
    <t>　×</t>
    <phoneticPr fontId="6"/>
  </si>
  <si>
    <t>症例数</t>
    <phoneticPr fontId="6"/>
  </si>
  <si>
    <t>×</t>
    <phoneticPr fontId="6"/>
  </si>
  <si>
    <t>×</t>
    <phoneticPr fontId="6"/>
  </si>
  <si>
    <t>×</t>
    <phoneticPr fontId="5"/>
  </si>
  <si>
    <t>治験薬管理経費</t>
    <rPh sb="0" eb="2">
      <t>チケン</t>
    </rPh>
    <rPh sb="2" eb="3">
      <t>ヤク</t>
    </rPh>
    <rPh sb="3" eb="5">
      <t>カンリ</t>
    </rPh>
    <rPh sb="5" eb="7">
      <t>ケイヒ</t>
    </rPh>
    <phoneticPr fontId="5"/>
  </si>
  <si>
    <t>治験薬管理経費ポイント数②</t>
    <rPh sb="0" eb="2">
      <t>チケン</t>
    </rPh>
    <rPh sb="2" eb="3">
      <t>ヤク</t>
    </rPh>
    <rPh sb="3" eb="5">
      <t>カンリ</t>
    </rPh>
    <rPh sb="5" eb="7">
      <t>ケイヒ</t>
    </rPh>
    <rPh sb="11" eb="12">
      <t>スウ</t>
    </rPh>
    <phoneticPr fontId="5"/>
  </si>
  <si>
    <t>　×</t>
    <phoneticPr fontId="6"/>
  </si>
  <si>
    <t>備品費</t>
    <rPh sb="0" eb="2">
      <t>ビヒン</t>
    </rPh>
    <rPh sb="2" eb="3">
      <t>ヒ</t>
    </rPh>
    <phoneticPr fontId="5"/>
  </si>
  <si>
    <t>所要額　（税抜）</t>
    <rPh sb="0" eb="2">
      <t>ショヨウ</t>
    </rPh>
    <rPh sb="2" eb="3">
      <t>ガク</t>
    </rPh>
    <rPh sb="5" eb="6">
      <t>ゼイ</t>
    </rPh>
    <rPh sb="6" eb="7">
      <t>ヌ</t>
    </rPh>
    <phoneticPr fontId="5"/>
  </si>
  <si>
    <t>旅費</t>
    <rPh sb="0" eb="2">
      <t>リョヒ</t>
    </rPh>
    <phoneticPr fontId="5"/>
  </si>
  <si>
    <t>所要額　（税抜）</t>
    <rPh sb="0" eb="2">
      <t>ショヨウ</t>
    </rPh>
    <rPh sb="2" eb="3">
      <t>ガク</t>
    </rPh>
    <rPh sb="6" eb="7">
      <t>ヌ</t>
    </rPh>
    <phoneticPr fontId="5"/>
  </si>
  <si>
    <t>間接経費</t>
    <rPh sb="0" eb="2">
      <t>カンセツ</t>
    </rPh>
    <rPh sb="2" eb="4">
      <t>ケイヒ</t>
    </rPh>
    <phoneticPr fontId="5"/>
  </si>
  <si>
    <t>要素</t>
    <rPh sb="0" eb="2">
      <t>ヨウソ</t>
    </rPh>
    <phoneticPr fontId="5"/>
  </si>
  <si>
    <t>ウエイト</t>
    <phoneticPr fontId="5"/>
  </si>
  <si>
    <t>ポ　　イ　　ン　　ト</t>
    <phoneticPr fontId="5"/>
  </si>
  <si>
    <t>計</t>
    <rPh sb="0" eb="1">
      <t>ケイ</t>
    </rPh>
    <phoneticPr fontId="5"/>
  </si>
  <si>
    <t>Ⅰ　　　　　　　　　　　　
　　（ウエイト×1）</t>
    <phoneticPr fontId="5"/>
  </si>
  <si>
    <t>Ⅱ　　　　　　　　　　　
　（ウエイト×3）</t>
    <phoneticPr fontId="5"/>
  </si>
  <si>
    <t>Ⅲ
　（ウエイト×5）</t>
    <phoneticPr fontId="5"/>
  </si>
  <si>
    <t>Ⅳ
　（ウエイト×8）</t>
    <phoneticPr fontId="5"/>
  </si>
  <si>
    <t>A</t>
    <phoneticPr fontId="5"/>
  </si>
  <si>
    <t>軽度</t>
    <rPh sb="0" eb="2">
      <t>ケイド</t>
    </rPh>
    <phoneticPr fontId="5"/>
  </si>
  <si>
    <t>中等度</t>
    <rPh sb="0" eb="2">
      <t>チュウトウ</t>
    </rPh>
    <rPh sb="2" eb="3">
      <t>ド</t>
    </rPh>
    <phoneticPr fontId="5"/>
  </si>
  <si>
    <t>重症・重篤</t>
    <rPh sb="0" eb="2">
      <t>ジュウショウ</t>
    </rPh>
    <rPh sb="3" eb="5">
      <t>ジュウトク</t>
    </rPh>
    <phoneticPr fontId="5"/>
  </si>
  <si>
    <t>B</t>
    <phoneticPr fontId="5"/>
  </si>
  <si>
    <t>入院・外来の別</t>
    <rPh sb="0" eb="2">
      <t>ニュウイン</t>
    </rPh>
    <rPh sb="3" eb="5">
      <t>ガイライ</t>
    </rPh>
    <rPh sb="6" eb="7">
      <t>ベツ</t>
    </rPh>
    <phoneticPr fontId="5"/>
  </si>
  <si>
    <t>外来</t>
    <rPh sb="0" eb="2">
      <t>ガイライ</t>
    </rPh>
    <phoneticPr fontId="5"/>
  </si>
  <si>
    <t>入院</t>
    <rPh sb="0" eb="2">
      <t>ニュウイン</t>
    </rPh>
    <phoneticPr fontId="5"/>
  </si>
  <si>
    <t>C</t>
  </si>
  <si>
    <t>治験薬製造承認の状況</t>
  </si>
  <si>
    <t>他の適応に国内
で承認</t>
    <phoneticPr fontId="5"/>
  </si>
  <si>
    <t>未承認</t>
  </si>
  <si>
    <t>D</t>
  </si>
  <si>
    <t>治験薬の投与の経路</t>
  </si>
  <si>
    <t>外用・経口</t>
  </si>
  <si>
    <t>皮下・筋注</t>
  </si>
  <si>
    <t>静注</t>
  </si>
  <si>
    <t>点滴静注・特殊（動注・眼内注射・その他）</t>
    <rPh sb="0" eb="2">
      <t>テンテキ</t>
    </rPh>
    <rPh sb="2" eb="3">
      <t>セイ</t>
    </rPh>
    <rPh sb="3" eb="4">
      <t>チュウ</t>
    </rPh>
    <rPh sb="5" eb="7">
      <t>トクシュ</t>
    </rPh>
    <rPh sb="8" eb="10">
      <t>ドウチュウ</t>
    </rPh>
    <rPh sb="11" eb="13">
      <t>ガンナイ</t>
    </rPh>
    <rPh sb="13" eb="15">
      <t>チュウシャ</t>
    </rPh>
    <rPh sb="18" eb="19">
      <t>タ</t>
    </rPh>
    <phoneticPr fontId="5"/>
  </si>
  <si>
    <t>E</t>
    <phoneticPr fontId="5"/>
  </si>
  <si>
    <t>デザイン</t>
    <phoneticPr fontId="5"/>
  </si>
  <si>
    <t>オープン</t>
    <phoneticPr fontId="5"/>
  </si>
  <si>
    <t>単盲検</t>
    <rPh sb="0" eb="1">
      <t>タン</t>
    </rPh>
    <rPh sb="1" eb="2">
      <t>モウ</t>
    </rPh>
    <rPh sb="2" eb="3">
      <t>ケン</t>
    </rPh>
    <phoneticPr fontId="5"/>
  </si>
  <si>
    <t>二重盲検</t>
    <rPh sb="0" eb="2">
      <t>ニジュウ</t>
    </rPh>
    <rPh sb="2" eb="4">
      <t>モウケン</t>
    </rPh>
    <phoneticPr fontId="5"/>
  </si>
  <si>
    <t>Ｆ</t>
    <phoneticPr fontId="5"/>
  </si>
  <si>
    <t>プラセボの使用</t>
  </si>
  <si>
    <t>使用</t>
  </si>
  <si>
    <t>Ｇ</t>
    <phoneticPr fontId="5"/>
  </si>
  <si>
    <t>併用薬の使用</t>
  </si>
  <si>
    <t>同効薬でも不変使用可</t>
    <rPh sb="0" eb="1">
      <t>ドウ</t>
    </rPh>
    <rPh sb="1" eb="2">
      <t>コウ</t>
    </rPh>
    <rPh sb="2" eb="3">
      <t>グスリ</t>
    </rPh>
    <rPh sb="5" eb="7">
      <t>フヘン</t>
    </rPh>
    <rPh sb="7" eb="10">
      <t>シヨウカ</t>
    </rPh>
    <phoneticPr fontId="5"/>
  </si>
  <si>
    <t>同効薬のみ禁止</t>
  </si>
  <si>
    <t>全面禁止</t>
  </si>
  <si>
    <t>H</t>
    <phoneticPr fontId="5"/>
  </si>
  <si>
    <t>ポピュレーション</t>
    <phoneticPr fontId="5"/>
  </si>
  <si>
    <t>成人</t>
    <rPh sb="0" eb="2">
      <t>セイジン</t>
    </rPh>
    <phoneticPr fontId="5"/>
  </si>
  <si>
    <t>小児、成人（高齢者、肝・腎障害など合併有）</t>
    <rPh sb="0" eb="2">
      <t>ショウニ</t>
    </rPh>
    <rPh sb="3" eb="5">
      <t>セイジン</t>
    </rPh>
    <rPh sb="6" eb="9">
      <t>コウレイシャ</t>
    </rPh>
    <rPh sb="10" eb="11">
      <t>カン</t>
    </rPh>
    <rPh sb="12" eb="13">
      <t>ジン</t>
    </rPh>
    <rPh sb="13" eb="15">
      <t>ショウガイ</t>
    </rPh>
    <rPh sb="17" eb="19">
      <t>ガッペイ</t>
    </rPh>
    <rPh sb="19" eb="20">
      <t>アリ</t>
    </rPh>
    <phoneticPr fontId="5"/>
  </si>
  <si>
    <t>乳児、新生児</t>
    <rPh sb="0" eb="2">
      <t>ニュウジ</t>
    </rPh>
    <rPh sb="3" eb="6">
      <t>シンセイジ</t>
    </rPh>
    <phoneticPr fontId="6"/>
  </si>
  <si>
    <t>I</t>
    <phoneticPr fontId="5"/>
  </si>
  <si>
    <t>被験者の選出
(適格+除外基準数）</t>
    <phoneticPr fontId="5"/>
  </si>
  <si>
    <t>19以下</t>
  </si>
  <si>
    <t>20～29</t>
  </si>
  <si>
    <t>30以上</t>
  </si>
  <si>
    <t>J</t>
    <phoneticPr fontId="5"/>
  </si>
  <si>
    <t>投与期間</t>
  </si>
  <si>
    <t>4週間以内</t>
  </si>
  <si>
    <t>5～24週間</t>
  </si>
  <si>
    <t>K</t>
    <phoneticPr fontId="5"/>
  </si>
  <si>
    <t>チェックポイントの経過観察回数</t>
  </si>
  <si>
    <t>4以下</t>
  </si>
  <si>
    <t>5～9</t>
  </si>
  <si>
    <t>10以上</t>
  </si>
  <si>
    <t>L</t>
  </si>
  <si>
    <t>臨床症状観察項目数</t>
  </si>
  <si>
    <t>M</t>
  </si>
  <si>
    <t>一般的検査+非侵襲的機能検査、画像診断項目数</t>
  </si>
  <si>
    <t>49項目以内</t>
  </si>
  <si>
    <t>50～99項目</t>
  </si>
  <si>
    <t>100項目以上</t>
  </si>
  <si>
    <t>N</t>
    <phoneticPr fontId="5"/>
  </si>
  <si>
    <t>1回</t>
    <rPh sb="1" eb="2">
      <t>カイ</t>
    </rPh>
    <phoneticPr fontId="5"/>
  </si>
  <si>
    <t>O</t>
    <phoneticPr fontId="5"/>
  </si>
  <si>
    <t>侵襲的機能検査及び画像診断回数</t>
    <rPh sb="7" eb="8">
      <t>オヨ</t>
    </rPh>
    <phoneticPr fontId="5"/>
  </si>
  <si>
    <t>回数</t>
  </si>
  <si>
    <t>P</t>
    <phoneticPr fontId="5"/>
  </si>
  <si>
    <t>相の種類</t>
  </si>
  <si>
    <t>Q</t>
    <phoneticPr fontId="5"/>
  </si>
  <si>
    <t>生検回数</t>
  </si>
  <si>
    <t>合計</t>
    <rPh sb="0" eb="2">
      <t>ゴウケイ</t>
    </rPh>
    <phoneticPr fontId="5"/>
  </si>
  <si>
    <t>1症例あたりのポイント　①</t>
    <rPh sb="1" eb="3">
      <t>ショウレイ</t>
    </rPh>
    <phoneticPr fontId="5"/>
  </si>
  <si>
    <t>症例発表</t>
    <rPh sb="0" eb="2">
      <t>ショウレイ</t>
    </rPh>
    <rPh sb="2" eb="4">
      <t>ハッピョウ</t>
    </rPh>
    <phoneticPr fontId="5"/>
  </si>
  <si>
    <t>S</t>
    <phoneticPr fontId="5"/>
  </si>
  <si>
    <t>承認申請に使用される文書等の作成</t>
    <rPh sb="0" eb="2">
      <t>ショウニン</t>
    </rPh>
    <rPh sb="2" eb="4">
      <t>シンセイ</t>
    </rPh>
    <rPh sb="5" eb="7">
      <t>シヨウ</t>
    </rPh>
    <rPh sb="10" eb="13">
      <t>ブンショトウ</t>
    </rPh>
    <rPh sb="14" eb="16">
      <t>サクセイ</t>
    </rPh>
    <phoneticPr fontId="5"/>
  </si>
  <si>
    <t>30枚以内</t>
    <rPh sb="2" eb="3">
      <t>マイ</t>
    </rPh>
    <rPh sb="3" eb="5">
      <t>イナイ</t>
    </rPh>
    <phoneticPr fontId="5"/>
  </si>
  <si>
    <t>31～50枚</t>
    <rPh sb="5" eb="6">
      <t>マイ</t>
    </rPh>
    <phoneticPr fontId="5"/>
  </si>
  <si>
    <t>51枚以上</t>
    <rPh sb="2" eb="3">
      <t>マイ</t>
    </rPh>
    <rPh sb="3" eb="5">
      <t>イジョウ</t>
    </rPh>
    <phoneticPr fontId="5"/>
  </si>
  <si>
    <t>Ⅰ　　　　　　　　　　　　　　（ウエイト×1）</t>
    <phoneticPr fontId="5"/>
  </si>
  <si>
    <t>Ⅱ　　　　　　　　　　　　
（ウエイト×2）</t>
    <phoneticPr fontId="5"/>
  </si>
  <si>
    <t>Ⅲ　　　　　　　　　　
　（ウエイト×3）</t>
    <phoneticPr fontId="5"/>
  </si>
  <si>
    <t>Ⅳ
（ウエイト×5）</t>
    <phoneticPr fontId="6"/>
  </si>
  <si>
    <t>治験薬の剤形</t>
    <rPh sb="0" eb="2">
      <t>チケン</t>
    </rPh>
    <rPh sb="2" eb="3">
      <t>ヤク</t>
    </rPh>
    <rPh sb="4" eb="5">
      <t>ザイ</t>
    </rPh>
    <rPh sb="5" eb="6">
      <t>ケイ</t>
    </rPh>
    <phoneticPr fontId="5"/>
  </si>
  <si>
    <t>内服</t>
    <rPh sb="0" eb="2">
      <t>ナイフク</t>
    </rPh>
    <phoneticPr fontId="5"/>
  </si>
  <si>
    <t>外用</t>
    <rPh sb="0" eb="2">
      <t>ガイヨウ</t>
    </rPh>
    <phoneticPr fontId="5"/>
  </si>
  <si>
    <t>注射</t>
    <rPh sb="0" eb="2">
      <t>チュウシャ</t>
    </rPh>
    <phoneticPr fontId="5"/>
  </si>
  <si>
    <t>B</t>
    <phoneticPr fontId="5"/>
  </si>
  <si>
    <t>デザイン</t>
    <phoneticPr fontId="5"/>
  </si>
  <si>
    <t>C</t>
    <phoneticPr fontId="5"/>
  </si>
  <si>
    <t>投与期間</t>
    <rPh sb="0" eb="2">
      <t>トウヨ</t>
    </rPh>
    <rPh sb="2" eb="4">
      <t>キカン</t>
    </rPh>
    <phoneticPr fontId="5"/>
  </si>
  <si>
    <t>D</t>
    <phoneticPr fontId="5"/>
  </si>
  <si>
    <t>単回</t>
    <rPh sb="0" eb="1">
      <t>タン</t>
    </rPh>
    <rPh sb="1" eb="2">
      <t>カイ</t>
    </rPh>
    <phoneticPr fontId="5"/>
  </si>
  <si>
    <t>2～5回</t>
    <rPh sb="3" eb="4">
      <t>カイ</t>
    </rPh>
    <phoneticPr fontId="5"/>
  </si>
  <si>
    <t>6～9回</t>
    <rPh sb="3" eb="4">
      <t>カイ</t>
    </rPh>
    <phoneticPr fontId="5"/>
  </si>
  <si>
    <t>10回以上</t>
    <rPh sb="2" eb="5">
      <t>カイイジョウ</t>
    </rPh>
    <phoneticPr fontId="6"/>
  </si>
  <si>
    <t>E</t>
    <phoneticPr fontId="5"/>
  </si>
  <si>
    <t>治験薬の調製</t>
    <rPh sb="0" eb="3">
      <t>チケンヤク</t>
    </rPh>
    <rPh sb="4" eb="6">
      <t>チョウセイ</t>
    </rPh>
    <phoneticPr fontId="5"/>
  </si>
  <si>
    <t>F</t>
    <phoneticPr fontId="5"/>
  </si>
  <si>
    <t>保存状況</t>
    <rPh sb="0" eb="2">
      <t>ホゾン</t>
    </rPh>
    <rPh sb="2" eb="4">
      <t>ジョウキョウ</t>
    </rPh>
    <phoneticPr fontId="5"/>
  </si>
  <si>
    <t>G</t>
    <phoneticPr fontId="5"/>
  </si>
  <si>
    <t>単相or複相</t>
    <rPh sb="0" eb="1">
      <t>タン</t>
    </rPh>
    <rPh sb="1" eb="2">
      <t>ソウ</t>
    </rPh>
    <rPh sb="4" eb="5">
      <t>フク</t>
    </rPh>
    <rPh sb="5" eb="6">
      <t>ソウ</t>
    </rPh>
    <phoneticPr fontId="5"/>
  </si>
  <si>
    <t>２つの相同時</t>
    <rPh sb="3" eb="4">
      <t>ソウ</t>
    </rPh>
    <rPh sb="4" eb="6">
      <t>ドウジ</t>
    </rPh>
    <phoneticPr fontId="6"/>
  </si>
  <si>
    <t>3つ以上</t>
    <rPh sb="2" eb="4">
      <t>イジョウ</t>
    </rPh>
    <phoneticPr fontId="5"/>
  </si>
  <si>
    <t>H</t>
    <phoneticPr fontId="5"/>
  </si>
  <si>
    <t>I</t>
    <phoneticPr fontId="5"/>
  </si>
  <si>
    <t>J</t>
    <phoneticPr fontId="5"/>
  </si>
  <si>
    <t>K</t>
    <phoneticPr fontId="5"/>
  </si>
  <si>
    <t>治験薬の種目</t>
    <rPh sb="0" eb="2">
      <t>チケン</t>
    </rPh>
    <rPh sb="2" eb="3">
      <t>ヤク</t>
    </rPh>
    <rPh sb="4" eb="6">
      <t>シュモク</t>
    </rPh>
    <phoneticPr fontId="5"/>
  </si>
  <si>
    <t>向精神薬・麻薬</t>
    <rPh sb="0" eb="1">
      <t>ム</t>
    </rPh>
    <rPh sb="1" eb="3">
      <t>セイシン</t>
    </rPh>
    <rPh sb="3" eb="4">
      <t>ヤク</t>
    </rPh>
    <rPh sb="5" eb="7">
      <t>マヤク</t>
    </rPh>
    <phoneticPr fontId="5"/>
  </si>
  <si>
    <t>L</t>
    <phoneticPr fontId="5"/>
  </si>
  <si>
    <t>M</t>
    <phoneticPr fontId="6"/>
  </si>
  <si>
    <t>必要</t>
    <rPh sb="0" eb="2">
      <t>ヒツヨウ</t>
    </rPh>
    <phoneticPr fontId="6"/>
  </si>
  <si>
    <t>N</t>
    <phoneticPr fontId="6"/>
  </si>
  <si>
    <t>非盲検薬剤師の指名</t>
    <rPh sb="0" eb="1">
      <t>ヒ</t>
    </rPh>
    <rPh sb="1" eb="2">
      <t>モウ</t>
    </rPh>
    <rPh sb="2" eb="3">
      <t>ケン</t>
    </rPh>
    <rPh sb="3" eb="6">
      <t>ヤクザイシ</t>
    </rPh>
    <rPh sb="7" eb="9">
      <t>シメイ</t>
    </rPh>
    <phoneticPr fontId="6"/>
  </si>
  <si>
    <t>O</t>
    <phoneticPr fontId="6"/>
  </si>
  <si>
    <t>P</t>
    <phoneticPr fontId="5"/>
  </si>
  <si>
    <t>請求医のチェック</t>
    <rPh sb="0" eb="2">
      <t>セイキュウ</t>
    </rPh>
    <rPh sb="2" eb="3">
      <t>イ</t>
    </rPh>
    <phoneticPr fontId="6"/>
  </si>
  <si>
    <t>2名以下</t>
    <rPh sb="1" eb="2">
      <t>メイ</t>
    </rPh>
    <rPh sb="2" eb="4">
      <t>イカ</t>
    </rPh>
    <phoneticPr fontId="5"/>
  </si>
  <si>
    <t>3～5名</t>
    <rPh sb="3" eb="4">
      <t>メイ</t>
    </rPh>
    <phoneticPr fontId="5"/>
  </si>
  <si>
    <t>6名以上</t>
    <rPh sb="1" eb="2">
      <t>メイ</t>
    </rPh>
    <rPh sb="2" eb="4">
      <t>イジョウ</t>
    </rPh>
    <phoneticPr fontId="5"/>
  </si>
  <si>
    <t>Q</t>
    <phoneticPr fontId="5"/>
  </si>
  <si>
    <t>R</t>
    <phoneticPr fontId="5"/>
  </si>
  <si>
    <t>要　　　　　　素</t>
  </si>
  <si>
    <t>ウエイト</t>
    <phoneticPr fontId="5"/>
  </si>
  <si>
    <t>Ⅰ
(ウエイト×1）</t>
    <phoneticPr fontId="5"/>
  </si>
  <si>
    <t>Ⅱ
(ウエイト×2）</t>
    <phoneticPr fontId="5"/>
  </si>
  <si>
    <t>Ⅱ
(ウエイト×3）</t>
    <phoneticPr fontId="5"/>
  </si>
  <si>
    <t>画像提供等の必要性</t>
    <rPh sb="0" eb="2">
      <t>ガゾウ</t>
    </rPh>
    <rPh sb="2" eb="5">
      <t>テイキョウトウ</t>
    </rPh>
    <rPh sb="6" eb="9">
      <t>ヒツヨウセイ</t>
    </rPh>
    <phoneticPr fontId="5"/>
  </si>
  <si>
    <t>必要有り</t>
    <rPh sb="0" eb="2">
      <t>ヒツヨウ</t>
    </rPh>
    <rPh sb="2" eb="3">
      <t>ア</t>
    </rPh>
    <phoneticPr fontId="5"/>
  </si>
  <si>
    <t>撮影条件</t>
    <rPh sb="0" eb="2">
      <t>サツエイ</t>
    </rPh>
    <rPh sb="2" eb="4">
      <t>ジョウケン</t>
    </rPh>
    <phoneticPr fontId="5"/>
  </si>
  <si>
    <t>院内手順に
よる撮影</t>
    <rPh sb="0" eb="2">
      <t>インナイ</t>
    </rPh>
    <rPh sb="2" eb="4">
      <t>テジュン</t>
    </rPh>
    <rPh sb="8" eb="10">
      <t>サツエイ</t>
    </rPh>
    <phoneticPr fontId="5"/>
  </si>
  <si>
    <t>造影剤使用</t>
    <rPh sb="0" eb="3">
      <t>ゾウエイザイ</t>
    </rPh>
    <rPh sb="3" eb="5">
      <t>シヨウ</t>
    </rPh>
    <phoneticPr fontId="5"/>
  </si>
  <si>
    <t>依頼者手順に
よる撮影</t>
    <rPh sb="0" eb="3">
      <t>イライシャ</t>
    </rPh>
    <rPh sb="3" eb="5">
      <t>テジュン</t>
    </rPh>
    <rPh sb="9" eb="11">
      <t>サツエイ</t>
    </rPh>
    <phoneticPr fontId="5"/>
  </si>
  <si>
    <t>テスト画像提供の有無</t>
    <rPh sb="3" eb="5">
      <t>ガゾウ</t>
    </rPh>
    <rPh sb="5" eb="7">
      <t>テイキョウ</t>
    </rPh>
    <rPh sb="8" eb="10">
      <t>ウム</t>
    </rPh>
    <phoneticPr fontId="5"/>
  </si>
  <si>
    <t>有り</t>
    <rPh sb="0" eb="1">
      <t>ア</t>
    </rPh>
    <phoneticPr fontId="5"/>
  </si>
  <si>
    <t>（  有  ・  無  ）</t>
    <phoneticPr fontId="5"/>
  </si>
  <si>
    <t>染色方法</t>
    <rPh sb="0" eb="2">
      <t>センショク</t>
    </rPh>
    <rPh sb="2" eb="4">
      <t>ホウホウ</t>
    </rPh>
    <phoneticPr fontId="5"/>
  </si>
  <si>
    <t>未染・HE染色</t>
    <rPh sb="0" eb="1">
      <t>ミ</t>
    </rPh>
    <rPh sb="1" eb="2">
      <t>ソメ</t>
    </rPh>
    <rPh sb="5" eb="7">
      <t>センショク</t>
    </rPh>
    <phoneticPr fontId="5"/>
  </si>
  <si>
    <t>通常染色</t>
    <rPh sb="0" eb="2">
      <t>ツウジョウ</t>
    </rPh>
    <rPh sb="2" eb="4">
      <t>センショク</t>
    </rPh>
    <phoneticPr fontId="5"/>
  </si>
  <si>
    <t>特殊染色</t>
    <rPh sb="0" eb="2">
      <t>トクシュ</t>
    </rPh>
    <rPh sb="2" eb="4">
      <t>センショク</t>
    </rPh>
    <phoneticPr fontId="5"/>
  </si>
  <si>
    <t>診断の有無</t>
    <rPh sb="0" eb="2">
      <t>シンダン</t>
    </rPh>
    <rPh sb="3" eb="5">
      <t>ウム</t>
    </rPh>
    <phoneticPr fontId="5"/>
  </si>
  <si>
    <t>※</t>
    <phoneticPr fontId="5"/>
  </si>
  <si>
    <t>部分に○印を入力していただくと、自動的に計算されます。</t>
    <rPh sb="0" eb="2">
      <t>ブブン</t>
    </rPh>
    <rPh sb="4" eb="5">
      <t>シルシ</t>
    </rPh>
    <rPh sb="6" eb="8">
      <t>ニュウリョク</t>
    </rPh>
    <rPh sb="16" eb="19">
      <t>ジドウテキ</t>
    </rPh>
    <rPh sb="20" eb="22">
      <t>ケイサン</t>
    </rPh>
    <phoneticPr fontId="5"/>
  </si>
  <si>
    <t>（委託者）</t>
    <rPh sb="1" eb="4">
      <t>イタクシャ</t>
    </rPh>
    <phoneticPr fontId="5"/>
  </si>
  <si>
    <t>（治験責任医師）</t>
    <rPh sb="1" eb="3">
      <t>チケン</t>
    </rPh>
    <rPh sb="3" eb="5">
      <t>セキニン</t>
    </rPh>
    <rPh sb="5" eb="7">
      <t>イシ</t>
    </rPh>
    <phoneticPr fontId="5"/>
  </si>
  <si>
    <t>住　所</t>
    <rPh sb="0" eb="1">
      <t>ジュウ</t>
    </rPh>
    <rPh sb="2" eb="3">
      <t>トコロ</t>
    </rPh>
    <phoneticPr fontId="5"/>
  </si>
  <si>
    <t xml:space="preserve"> 所　属</t>
    <rPh sb="1" eb="2">
      <t>トコロ</t>
    </rPh>
    <rPh sb="3" eb="4">
      <t>ゾク</t>
    </rPh>
    <phoneticPr fontId="5"/>
  </si>
  <si>
    <t>名　称</t>
    <rPh sb="0" eb="1">
      <t>ナ</t>
    </rPh>
    <rPh sb="2" eb="3">
      <t>ショウ</t>
    </rPh>
    <phoneticPr fontId="5"/>
  </si>
  <si>
    <t xml:space="preserve"> 職　名</t>
    <rPh sb="1" eb="2">
      <t>ショク</t>
    </rPh>
    <rPh sb="3" eb="4">
      <t>メイ</t>
    </rPh>
    <phoneticPr fontId="5"/>
  </si>
  <si>
    <t>代表者職名・氏名　</t>
    <rPh sb="0" eb="3">
      <t>ダイヒョウシャ</t>
    </rPh>
    <rPh sb="3" eb="5">
      <t>ショクメイ</t>
    </rPh>
    <rPh sb="6" eb="8">
      <t>シメイ</t>
    </rPh>
    <phoneticPr fontId="5"/>
  </si>
  <si>
    <t>印</t>
    <rPh sb="0" eb="1">
      <t>イン</t>
    </rPh>
    <phoneticPr fontId="5"/>
  </si>
  <si>
    <t xml:space="preserve"> 氏　名</t>
    <rPh sb="1" eb="2">
      <t>シ</t>
    </rPh>
    <rPh sb="3" eb="4">
      <t>メイ</t>
    </rPh>
    <phoneticPr fontId="5"/>
  </si>
  <si>
    <t>参考</t>
    <rPh sb="0" eb="2">
      <t>サンコウ</t>
    </rPh>
    <phoneticPr fontId="6"/>
  </si>
  <si>
    <t>直接経費</t>
    <rPh sb="0" eb="2">
      <t>チョクセツ</t>
    </rPh>
    <rPh sb="2" eb="4">
      <t>ケイヒ</t>
    </rPh>
    <phoneticPr fontId="6"/>
  </si>
  <si>
    <t>初期費用
（契約単位）</t>
    <rPh sb="0" eb="2">
      <t>ショキ</t>
    </rPh>
    <rPh sb="2" eb="4">
      <t>ヒヨウ</t>
    </rPh>
    <rPh sb="6" eb="8">
      <t>ケイヤク</t>
    </rPh>
    <rPh sb="8" eb="10">
      <t>タンイ</t>
    </rPh>
    <phoneticPr fontId="6"/>
  </si>
  <si>
    <t>所要額</t>
    <rPh sb="0" eb="2">
      <t>ショヨウ</t>
    </rPh>
    <rPh sb="2" eb="3">
      <t>ガク</t>
    </rPh>
    <phoneticPr fontId="6"/>
  </si>
  <si>
    <t>当該治験及び治験に関連する移動に要する経費</t>
    <rPh sb="13" eb="15">
      <t>イドウ</t>
    </rPh>
    <phoneticPr fontId="6"/>
  </si>
  <si>
    <t>間接経費</t>
    <rPh sb="0" eb="2">
      <t>カンセツ</t>
    </rPh>
    <rPh sb="2" eb="4">
      <t>ケイヒ</t>
    </rPh>
    <phoneticPr fontId="6"/>
  </si>
  <si>
    <t>（３）</t>
    <phoneticPr fontId="5"/>
  </si>
  <si>
    <t>（１）</t>
    <phoneticPr fontId="5"/>
  </si>
  <si>
    <t>（２）</t>
    <phoneticPr fontId="5"/>
  </si>
  <si>
    <t>（３）</t>
    <phoneticPr fontId="5"/>
  </si>
  <si>
    <r>
      <t>（１）</t>
    </r>
    <r>
      <rPr>
        <sz val="10.5"/>
        <rFont val="ＭＳ Ｐゴシック"/>
        <family val="3"/>
        <charset val="128"/>
      </rPr>
      <t/>
    </r>
    <phoneticPr fontId="4"/>
  </si>
  <si>
    <r>
      <t>（２）</t>
    </r>
    <r>
      <rPr>
        <sz val="10.5"/>
        <rFont val="ＭＳ Ｐゴシック"/>
        <family val="3"/>
        <charset val="128"/>
      </rPr>
      <t/>
    </r>
    <phoneticPr fontId="4"/>
  </si>
  <si>
    <t>事項</t>
    <rPh sb="0" eb="2">
      <t>ジコウ</t>
    </rPh>
    <phoneticPr fontId="4"/>
  </si>
  <si>
    <t>金額</t>
    <rPh sb="0" eb="2">
      <t>キンガク</t>
    </rPh>
    <phoneticPr fontId="4"/>
  </si>
  <si>
    <t>算定根拠</t>
    <rPh sb="0" eb="2">
      <t>サンテイ</t>
    </rPh>
    <rPh sb="2" eb="4">
      <t>コンキョ</t>
    </rPh>
    <phoneticPr fontId="4"/>
  </si>
  <si>
    <t>同一適応に欧米で承認</t>
    <phoneticPr fontId="5"/>
  </si>
  <si>
    <t>治験薬管理経費ポイント算出表</t>
    <rPh sb="0" eb="2">
      <t>チケン</t>
    </rPh>
    <rPh sb="2" eb="3">
      <t>ヤク</t>
    </rPh>
    <rPh sb="3" eb="5">
      <t>カンリ</t>
    </rPh>
    <rPh sb="5" eb="7">
      <t>ケイヒ</t>
    </rPh>
    <rPh sb="11" eb="12">
      <t>ザン</t>
    </rPh>
    <rPh sb="12" eb="13">
      <t>シュツ</t>
    </rPh>
    <rPh sb="13" eb="14">
      <t>オモテ</t>
    </rPh>
    <phoneticPr fontId="5"/>
  </si>
  <si>
    <t>1症例あたりのポイント　②</t>
    <rPh sb="1" eb="3">
      <t>ショウレイ</t>
    </rPh>
    <phoneticPr fontId="5"/>
  </si>
  <si>
    <t>ポ　　イ　　ン　　ト</t>
    <phoneticPr fontId="5"/>
  </si>
  <si>
    <t>ポ　イ　ン　ト</t>
    <phoneticPr fontId="6"/>
  </si>
  <si>
    <t>合計</t>
    <rPh sb="0" eb="1">
      <t>ア</t>
    </rPh>
    <rPh sb="1" eb="2">
      <t>ケイ</t>
    </rPh>
    <phoneticPr fontId="5"/>
  </si>
  <si>
    <t>　　１症例あたりのポイント　③　　　　　</t>
    <rPh sb="3" eb="5">
      <t>ショウレイ</t>
    </rPh>
    <phoneticPr fontId="5"/>
  </si>
  <si>
    <t>　　1契約あたりのポイント　③’</t>
    <rPh sb="3" eb="5">
      <t>ケイヤク</t>
    </rPh>
    <phoneticPr fontId="5"/>
  </si>
  <si>
    <r>
      <rPr>
        <b/>
        <sz val="12"/>
        <rFont val="ＭＳ Ｐ明朝"/>
        <family val="1"/>
        <charset val="128"/>
      </rPr>
      <t>画像提供作製経費</t>
    </r>
    <r>
      <rPr>
        <b/>
        <sz val="11"/>
        <rFont val="ＭＳ Ｐ明朝"/>
        <family val="1"/>
        <charset val="128"/>
      </rPr>
      <t>　　　　　　　　　　　　　　　　　　　　　　　　　　　　　　　　　　　　　　</t>
    </r>
    <rPh sb="0" eb="2">
      <t>ガゾウ</t>
    </rPh>
    <rPh sb="2" eb="4">
      <t>テイキョウ</t>
    </rPh>
    <rPh sb="4" eb="6">
      <t>サクセイ</t>
    </rPh>
    <rPh sb="6" eb="8">
      <t>ケイヒ</t>
    </rPh>
    <phoneticPr fontId="5"/>
  </si>
  <si>
    <t>スライド作製経費</t>
    <rPh sb="4" eb="6">
      <t>サクセイ</t>
    </rPh>
    <rPh sb="6" eb="8">
      <t>ケイヒ</t>
    </rPh>
    <phoneticPr fontId="5"/>
  </si>
  <si>
    <t>１症例あたりのポイント　④</t>
    <rPh sb="1" eb="3">
      <t>ショウレイ</t>
    </rPh>
    <phoneticPr fontId="5"/>
  </si>
  <si>
    <t>画像提供作製経費・スライド作製経費ポイント算出表</t>
    <rPh sb="0" eb="2">
      <t>ガゾウ</t>
    </rPh>
    <rPh sb="2" eb="4">
      <t>テイキョウ</t>
    </rPh>
    <rPh sb="4" eb="6">
      <t>サクセイ</t>
    </rPh>
    <rPh sb="6" eb="8">
      <t>ケイヒ</t>
    </rPh>
    <rPh sb="13" eb="15">
      <t>サクセイ</t>
    </rPh>
    <rPh sb="15" eb="17">
      <t>ケイヒ</t>
    </rPh>
    <rPh sb="21" eb="23">
      <t>サンシュツ</t>
    </rPh>
    <rPh sb="23" eb="24">
      <t>ヒョウ</t>
    </rPh>
    <phoneticPr fontId="5"/>
  </si>
  <si>
    <t>被験者負担の軽減</t>
    <rPh sb="0" eb="3">
      <t>ヒケンシャ</t>
    </rPh>
    <rPh sb="3" eb="5">
      <t>フタン</t>
    </rPh>
    <rPh sb="6" eb="8">
      <t>ケイゲン</t>
    </rPh>
    <phoneticPr fontId="5"/>
  </si>
  <si>
    <t>×</t>
    <phoneticPr fontId="6"/>
  </si>
  <si>
    <r>
      <t>（２）</t>
    </r>
    <r>
      <rPr>
        <sz val="10.5"/>
        <rFont val="ＭＳ Ｐゴシック"/>
        <family val="3"/>
        <charset val="128"/>
      </rPr>
      <t/>
    </r>
    <phoneticPr fontId="6"/>
  </si>
  <si>
    <r>
      <t>（３）</t>
    </r>
    <r>
      <rPr>
        <sz val="10.5"/>
        <rFont val="ＭＳ Ｐゴシック"/>
        <family val="3"/>
        <charset val="128"/>
      </rPr>
      <t/>
    </r>
  </si>
  <si>
    <r>
      <t>（３）</t>
    </r>
    <r>
      <rPr>
        <sz val="10.5"/>
        <rFont val="ＭＳ Ｐゴシック"/>
        <family val="3"/>
        <charset val="128"/>
      </rPr>
      <t/>
    </r>
    <phoneticPr fontId="6"/>
  </si>
  <si>
    <t>管理経費</t>
    <rPh sb="0" eb="2">
      <t>カンリ</t>
    </rPh>
    <rPh sb="2" eb="4">
      <t>ケイヒ</t>
    </rPh>
    <phoneticPr fontId="5"/>
  </si>
  <si>
    <t>1契約あたりのポイント　①’</t>
    <rPh sb="1" eb="3">
      <t>ケイヤク</t>
    </rPh>
    <phoneticPr fontId="5"/>
  </si>
  <si>
    <t>算定基準</t>
    <rPh sb="0" eb="2">
      <t>サンテイ</t>
    </rPh>
    <rPh sb="2" eb="4">
      <t>キジュン</t>
    </rPh>
    <phoneticPr fontId="6"/>
  </si>
  <si>
    <t>治験経費算定基準表（消費税別）</t>
    <rPh sb="4" eb="6">
      <t>サンテイ</t>
    </rPh>
    <rPh sb="10" eb="13">
      <t>ショウヒゼイ</t>
    </rPh>
    <rPh sb="13" eb="14">
      <t>ベツ</t>
    </rPh>
    <phoneticPr fontId="6"/>
  </si>
  <si>
    <t>スライド作製経費</t>
    <rPh sb="4" eb="6">
      <t>サクセイ</t>
    </rPh>
    <rPh sb="6" eb="8">
      <t>ケイヒ</t>
    </rPh>
    <phoneticPr fontId="6"/>
  </si>
  <si>
    <t>スライド作製経費ポイント数④</t>
    <rPh sb="4" eb="6">
      <t>サクセイ</t>
    </rPh>
    <rPh sb="6" eb="8">
      <t>ケイヒ</t>
    </rPh>
    <phoneticPr fontId="6"/>
  </si>
  <si>
    <t>画像提供作製経費</t>
    <rPh sb="0" eb="2">
      <t>ガゾウ</t>
    </rPh>
    <rPh sb="2" eb="4">
      <t>テイキョウ</t>
    </rPh>
    <rPh sb="4" eb="6">
      <t>サクセイ</t>
    </rPh>
    <rPh sb="6" eb="8">
      <t>ケイヒ</t>
    </rPh>
    <phoneticPr fontId="5"/>
  </si>
  <si>
    <t>実来院回数　</t>
    <rPh sb="0" eb="1">
      <t>ジツ</t>
    </rPh>
    <rPh sb="1" eb="3">
      <t>ライイン</t>
    </rPh>
    <rPh sb="3" eb="5">
      <t>カイスウ</t>
    </rPh>
    <phoneticPr fontId="5"/>
  </si>
  <si>
    <r>
      <t>画像提供作製経費ポイント数③</t>
    </r>
    <r>
      <rPr>
        <sz val="10.5"/>
        <rFont val="Arial"/>
        <family val="2"/>
      </rPr>
      <t/>
    </r>
    <rPh sb="0" eb="2">
      <t>ガゾウ</t>
    </rPh>
    <rPh sb="2" eb="4">
      <t>テイキョウ</t>
    </rPh>
    <rPh sb="4" eb="6">
      <t>サクセイ</t>
    </rPh>
    <rPh sb="6" eb="8">
      <t>ケイヒ</t>
    </rPh>
    <rPh sb="12" eb="13">
      <t>スウ</t>
    </rPh>
    <phoneticPr fontId="5"/>
  </si>
  <si>
    <t>審査費</t>
    <rPh sb="0" eb="2">
      <t>シンサ</t>
    </rPh>
    <rPh sb="2" eb="3">
      <t>ヒ</t>
    </rPh>
    <phoneticPr fontId="6"/>
  </si>
  <si>
    <t>治験薬管理経費</t>
    <rPh sb="5" eb="7">
      <t>ケイヒ</t>
    </rPh>
    <phoneticPr fontId="6"/>
  </si>
  <si>
    <t>画像提供作製経費</t>
    <rPh sb="0" eb="2">
      <t>ガゾウ</t>
    </rPh>
    <rPh sb="2" eb="4">
      <t>テイキョウ</t>
    </rPh>
    <rPh sb="4" eb="6">
      <t>サクセイ</t>
    </rPh>
    <rPh sb="6" eb="8">
      <t>ケイヒ</t>
    </rPh>
    <phoneticPr fontId="6"/>
  </si>
  <si>
    <t>画像提供作製経費ポイント数③×4,000円×症例数</t>
    <rPh sb="0" eb="2">
      <t>ガゾウ</t>
    </rPh>
    <rPh sb="2" eb="4">
      <t>テイキョウ</t>
    </rPh>
    <rPh sb="4" eb="6">
      <t>サクセイ</t>
    </rPh>
    <rPh sb="6" eb="8">
      <t>ケイヒ</t>
    </rPh>
    <rPh sb="12" eb="13">
      <t>スウ</t>
    </rPh>
    <phoneticPr fontId="6"/>
  </si>
  <si>
    <t>出来高費用
（症例単位）</t>
    <rPh sb="0" eb="2">
      <t>デキ</t>
    </rPh>
    <rPh sb="2" eb="3">
      <t>ダカ</t>
    </rPh>
    <rPh sb="3" eb="5">
      <t>ヒヨウ</t>
    </rPh>
    <phoneticPr fontId="6"/>
  </si>
  <si>
    <t>出来高費用・・・症例登録時に算定し請求する。</t>
    <rPh sb="0" eb="3">
      <t>デキダカ</t>
    </rPh>
    <rPh sb="3" eb="5">
      <t>ヒヨウ</t>
    </rPh>
    <phoneticPr fontId="6"/>
  </si>
  <si>
    <t>当該治験に必要な光熱水料、消耗品費、印刷費、通信費等（治験審査委員会事務処理に必要な経費、治験の進行等の管理、治験終了報告書提出までのモニタリングに必要な経費を含む）</t>
    <rPh sb="0" eb="2">
      <t>トウガイ</t>
    </rPh>
    <rPh sb="2" eb="4">
      <t>チケン</t>
    </rPh>
    <rPh sb="5" eb="7">
      <t>ヒツヨウ</t>
    </rPh>
    <rPh sb="8" eb="12">
      <t>コウネツスイリョウ</t>
    </rPh>
    <rPh sb="13" eb="16">
      <t>ショウモウヒン</t>
    </rPh>
    <rPh sb="16" eb="17">
      <t>ヒ</t>
    </rPh>
    <rPh sb="18" eb="21">
      <t>インサツヒ</t>
    </rPh>
    <rPh sb="22" eb="25">
      <t>ツウシンヒ</t>
    </rPh>
    <rPh sb="25" eb="26">
      <t>トウ</t>
    </rPh>
    <rPh sb="27" eb="29">
      <t>チケン</t>
    </rPh>
    <rPh sb="29" eb="31">
      <t>シンサ</t>
    </rPh>
    <rPh sb="31" eb="34">
      <t>イインカイ</t>
    </rPh>
    <rPh sb="34" eb="36">
      <t>ジム</t>
    </rPh>
    <rPh sb="36" eb="38">
      <t>ショリ</t>
    </rPh>
    <rPh sb="39" eb="41">
      <t>ヒツヨウ</t>
    </rPh>
    <rPh sb="42" eb="44">
      <t>ケイヒ</t>
    </rPh>
    <rPh sb="45" eb="47">
      <t>チケン</t>
    </rPh>
    <rPh sb="48" eb="50">
      <t>シンコウ</t>
    </rPh>
    <rPh sb="50" eb="51">
      <t>トウ</t>
    </rPh>
    <rPh sb="52" eb="54">
      <t>カンリ</t>
    </rPh>
    <rPh sb="55" eb="57">
      <t>チケン</t>
    </rPh>
    <rPh sb="57" eb="59">
      <t>シュウリョウ</t>
    </rPh>
    <rPh sb="59" eb="62">
      <t>ホウコクショ</t>
    </rPh>
    <rPh sb="62" eb="64">
      <t>テイシュツ</t>
    </rPh>
    <rPh sb="74" eb="76">
      <t>ヒツヨウ</t>
    </rPh>
    <rPh sb="77" eb="79">
      <t>ケイヒ</t>
    </rPh>
    <rPh sb="80" eb="81">
      <t>フク</t>
    </rPh>
    <phoneticPr fontId="6"/>
  </si>
  <si>
    <t>技術料、機械損料、その他</t>
    <rPh sb="0" eb="3">
      <t>ギジュツリョウ</t>
    </rPh>
    <rPh sb="4" eb="6">
      <t>キカイ</t>
    </rPh>
    <rPh sb="6" eb="8">
      <t>ソンリョウ</t>
    </rPh>
    <rPh sb="11" eb="12">
      <t>タ</t>
    </rPh>
    <phoneticPr fontId="6"/>
  </si>
  <si>
    <t>画像提供作製に要する経費</t>
    <rPh sb="0" eb="2">
      <t>ガゾウ</t>
    </rPh>
    <rPh sb="2" eb="4">
      <t>テイキョウ</t>
    </rPh>
    <rPh sb="4" eb="6">
      <t>サクセイ</t>
    </rPh>
    <phoneticPr fontId="6"/>
  </si>
  <si>
    <t>スライド作製に要する経費</t>
    <rPh sb="4" eb="6">
      <t>サクセイ</t>
    </rPh>
    <phoneticPr fontId="6"/>
  </si>
  <si>
    <t>観察期脱落症例</t>
    <rPh sb="0" eb="2">
      <t>カンサツ</t>
    </rPh>
    <rPh sb="2" eb="3">
      <t>キ</t>
    </rPh>
    <rPh sb="3" eb="5">
      <t>ダツラク</t>
    </rPh>
    <rPh sb="5" eb="7">
      <t>ショウレイ</t>
    </rPh>
    <phoneticPr fontId="5"/>
  </si>
  <si>
    <t>症例数</t>
    <rPh sb="0" eb="3">
      <t>ショウレイスウ</t>
    </rPh>
    <phoneticPr fontId="5"/>
  </si>
  <si>
    <t>出来高費用　1症例分</t>
    <rPh sb="0" eb="3">
      <t>デキダカ</t>
    </rPh>
    <rPh sb="3" eb="5">
      <t>ヒヨウ</t>
    </rPh>
    <rPh sb="7" eb="9">
      <t>ショウレイ</t>
    </rPh>
    <rPh sb="9" eb="10">
      <t>ブン</t>
    </rPh>
    <phoneticPr fontId="5"/>
  </si>
  <si>
    <t>その他の費用</t>
    <rPh sb="2" eb="3">
      <t>タ</t>
    </rPh>
    <rPh sb="4" eb="6">
      <t>ヒヨウ</t>
    </rPh>
    <phoneticPr fontId="6"/>
  </si>
  <si>
    <t>（１）</t>
    <phoneticPr fontId="5"/>
  </si>
  <si>
    <t>（１）の20％</t>
    <phoneticPr fontId="5"/>
  </si>
  <si>
    <r>
      <t>（２）</t>
    </r>
    <r>
      <rPr>
        <sz val="10.5"/>
        <rFont val="ＭＳ Ｐゴシック"/>
        <family val="3"/>
        <charset val="128"/>
      </rPr>
      <t/>
    </r>
    <phoneticPr fontId="6"/>
  </si>
  <si>
    <t>（1）～（２）の30％</t>
    <phoneticPr fontId="5"/>
  </si>
  <si>
    <t>事項</t>
    <rPh sb="0" eb="2">
      <t>ジコウ</t>
    </rPh>
    <phoneticPr fontId="6"/>
  </si>
  <si>
    <t>　被験者負担の軽減</t>
    <phoneticPr fontId="6"/>
  </si>
  <si>
    <t>　観察期脱落症例</t>
    <phoneticPr fontId="6"/>
  </si>
  <si>
    <t>　年度更新費</t>
    <rPh sb="1" eb="3">
      <t>ネンド</t>
    </rPh>
    <rPh sb="3" eb="5">
      <t>コウシン</t>
    </rPh>
    <rPh sb="5" eb="6">
      <t>ヒ</t>
    </rPh>
    <phoneticPr fontId="5"/>
  </si>
  <si>
    <t>（別紙１）</t>
    <rPh sb="1" eb="3">
      <t>ベッシ</t>
    </rPh>
    <phoneticPr fontId="6"/>
  </si>
  <si>
    <t>（別紙２）</t>
    <rPh sb="1" eb="3">
      <t>ベッシ</t>
    </rPh>
    <phoneticPr fontId="6"/>
  </si>
  <si>
    <t>（別紙３）</t>
    <rPh sb="1" eb="3">
      <t>ベッシ</t>
    </rPh>
    <phoneticPr fontId="6"/>
  </si>
  <si>
    <t>観察期脱落症例に要する経費</t>
    <rPh sb="0" eb="2">
      <t>カンサツ</t>
    </rPh>
    <rPh sb="2" eb="3">
      <t>キ</t>
    </rPh>
    <rPh sb="3" eb="5">
      <t>ダツラク</t>
    </rPh>
    <rPh sb="5" eb="7">
      <t>ショウレイ</t>
    </rPh>
    <rPh sb="8" eb="9">
      <t>ヨウ</t>
    </rPh>
    <rPh sb="11" eb="13">
      <t>ケイヒ</t>
    </rPh>
    <phoneticPr fontId="6"/>
  </si>
  <si>
    <t>年度更新時
150,000円/年度・契約</t>
    <rPh sb="18" eb="20">
      <t>ケイヤク</t>
    </rPh>
    <phoneticPr fontId="6"/>
  </si>
  <si>
    <t>年度更新時
200,000円/年度・契約</t>
    <rPh sb="18" eb="20">
      <t>ケイヤク</t>
    </rPh>
    <phoneticPr fontId="6"/>
  </si>
  <si>
    <t>（４）</t>
    <phoneticPr fontId="5"/>
  </si>
  <si>
    <t>（５）</t>
    <phoneticPr fontId="5"/>
  </si>
  <si>
    <t>（１）</t>
    <phoneticPr fontId="4"/>
  </si>
  <si>
    <t>（２）</t>
    <phoneticPr fontId="4"/>
  </si>
  <si>
    <t>（４）</t>
    <phoneticPr fontId="4"/>
  </si>
  <si>
    <t>（５）</t>
    <phoneticPr fontId="4"/>
  </si>
  <si>
    <t>（６）</t>
    <phoneticPr fontId="6"/>
  </si>
  <si>
    <t>（７）</t>
    <phoneticPr fontId="4"/>
  </si>
  <si>
    <t>（８）</t>
    <phoneticPr fontId="4"/>
  </si>
  <si>
    <t>（９）</t>
    <phoneticPr fontId="4"/>
  </si>
  <si>
    <t>（１０）</t>
    <phoneticPr fontId="4"/>
  </si>
  <si>
    <t>（１）</t>
    <phoneticPr fontId="5"/>
  </si>
  <si>
    <t>（５）</t>
  </si>
  <si>
    <t>（６）</t>
  </si>
  <si>
    <t>（８）</t>
  </si>
  <si>
    <t>（９）</t>
  </si>
  <si>
    <t>研究費算定内訳書</t>
    <rPh sb="0" eb="2">
      <t>ケンキュウ</t>
    </rPh>
    <rPh sb="3" eb="5">
      <t>サンテイ</t>
    </rPh>
    <rPh sb="5" eb="7">
      <t>ウチワケ</t>
    </rPh>
    <rPh sb="7" eb="8">
      <t>ショ</t>
    </rPh>
    <phoneticPr fontId="5"/>
  </si>
  <si>
    <t>当院様式</t>
    <rPh sb="0" eb="2">
      <t>トウイン</t>
    </rPh>
    <rPh sb="2" eb="4">
      <t>ヨウシキ</t>
    </rPh>
    <phoneticPr fontId="4"/>
  </si>
  <si>
    <t>管理経費</t>
    <phoneticPr fontId="5"/>
  </si>
  <si>
    <t>管理経費</t>
    <phoneticPr fontId="5"/>
  </si>
  <si>
    <t>治験薬管理経費ポイント数②×1,000円×30％×症例数</t>
    <rPh sb="0" eb="3">
      <t>チケンヤク</t>
    </rPh>
    <rPh sb="3" eb="5">
      <t>カンリ</t>
    </rPh>
    <rPh sb="5" eb="7">
      <t>ケイヒ</t>
    </rPh>
    <rPh sb="11" eb="12">
      <t>スウ</t>
    </rPh>
    <phoneticPr fontId="6"/>
  </si>
  <si>
    <t>治験薬管理経費ポイント数②×1,000円×70％×症例数</t>
    <rPh sb="0" eb="3">
      <t>チケンヤク</t>
    </rPh>
    <rPh sb="3" eb="5">
      <t>カンリ</t>
    </rPh>
    <rPh sb="5" eb="7">
      <t>ケイヒ</t>
    </rPh>
    <rPh sb="11" eb="12">
      <t>スウ</t>
    </rPh>
    <phoneticPr fontId="6"/>
  </si>
  <si>
    <t>円</t>
    <rPh sb="0" eb="1">
      <t>エン</t>
    </rPh>
    <phoneticPr fontId="4"/>
  </si>
  <si>
    <t>円</t>
    <rPh sb="0" eb="1">
      <t>エン</t>
    </rPh>
    <phoneticPr fontId="6"/>
  </si>
  <si>
    <t>当該治験を実施するための職員経費</t>
  </si>
  <si>
    <t>治験審査委員会の審査に関する経費
書類保管費</t>
    <rPh sb="17" eb="19">
      <t>ショルイ</t>
    </rPh>
    <rPh sb="19" eb="21">
      <t>ホカン</t>
    </rPh>
    <rPh sb="21" eb="22">
      <t>ヒ</t>
    </rPh>
    <phoneticPr fontId="6"/>
  </si>
  <si>
    <t>　臨床試験研究経費ポイント ①が60ポイント以下</t>
    <phoneticPr fontId="4"/>
  </si>
  <si>
    <t>　臨床試験研究経費ポイント ①が61ポイント以上</t>
    <phoneticPr fontId="4"/>
  </si>
  <si>
    <t>Ⅰ）臨床試験研究経費ポイント ①が60ポイント以下
300,000円×症例数</t>
    <rPh sb="23" eb="25">
      <t>イカ</t>
    </rPh>
    <phoneticPr fontId="20"/>
  </si>
  <si>
    <t>治験機器管理経費</t>
    <rPh sb="2" eb="4">
      <t>キキ</t>
    </rPh>
    <rPh sb="4" eb="6">
      <t>カンリ</t>
    </rPh>
    <rPh sb="6" eb="8">
      <t>ケイヒ</t>
    </rPh>
    <phoneticPr fontId="6"/>
  </si>
  <si>
    <t>治験機器の管理に要する経費</t>
    <rPh sb="2" eb="4">
      <t>キキ</t>
    </rPh>
    <phoneticPr fontId="6"/>
  </si>
  <si>
    <t>臨床試験研究経費（医薬品）ポイント算出表</t>
    <rPh sb="9" eb="12">
      <t>イヤクヒン</t>
    </rPh>
    <phoneticPr fontId="7"/>
  </si>
  <si>
    <t>A</t>
  </si>
  <si>
    <t>B</t>
  </si>
  <si>
    <t>E</t>
  </si>
  <si>
    <t>F</t>
  </si>
  <si>
    <t>（１）</t>
    <phoneticPr fontId="6"/>
  </si>
  <si>
    <t>新規契約時
150,000円/契約</t>
    <phoneticPr fontId="6"/>
  </si>
  <si>
    <t>当該治験に関連して必要となる研究経費</t>
    <phoneticPr fontId="6"/>
  </si>
  <si>
    <t>治験製品管理経費</t>
    <rPh sb="0" eb="2">
      <t>チケン</t>
    </rPh>
    <rPh sb="2" eb="4">
      <t>セイヒン</t>
    </rPh>
    <rPh sb="4" eb="6">
      <t>カンリ</t>
    </rPh>
    <rPh sb="6" eb="8">
      <t>ケイヒ</t>
    </rPh>
    <phoneticPr fontId="6"/>
  </si>
  <si>
    <t>治験製品の管理に要する経費</t>
    <rPh sb="2" eb="4">
      <t>セイヒン</t>
    </rPh>
    <phoneticPr fontId="6"/>
  </si>
  <si>
    <t>備品費</t>
    <phoneticPr fontId="6"/>
  </si>
  <si>
    <t>（１０）</t>
  </si>
  <si>
    <t>旅費</t>
    <phoneticPr fontId="6"/>
  </si>
  <si>
    <t>7,000円×実来院回数</t>
    <phoneticPr fontId="6"/>
  </si>
  <si>
    <t>※1</t>
    <phoneticPr fontId="6"/>
  </si>
  <si>
    <t>《請求方法》</t>
    <phoneticPr fontId="6"/>
  </si>
  <si>
    <t>初期費用・・・新規契約締結時に請求する。</t>
    <phoneticPr fontId="6"/>
  </si>
  <si>
    <t>（２）</t>
    <phoneticPr fontId="6"/>
  </si>
  <si>
    <t>人件費</t>
    <phoneticPr fontId="6"/>
  </si>
  <si>
    <t>新規契約時
200,000円/契約</t>
    <phoneticPr fontId="6"/>
  </si>
  <si>
    <t>当該治験を実施するため，事務，治験の進行等の管理等を行う職員の雇用に要する初期経費</t>
    <phoneticPr fontId="6"/>
  </si>
  <si>
    <t>（３）</t>
    <phoneticPr fontId="6"/>
  </si>
  <si>
    <t>臨床試験研究経費</t>
    <phoneticPr fontId="6"/>
  </si>
  <si>
    <t>臨床試験研究経費ポイント数 ①×6,000円×30％×症例数</t>
    <phoneticPr fontId="6"/>
  </si>
  <si>
    <t>当該治験に関連して必要となる研究経費</t>
    <phoneticPr fontId="6"/>
  </si>
  <si>
    <t>（４）</t>
    <phoneticPr fontId="6"/>
  </si>
  <si>
    <t>臨床試験研究経費</t>
    <phoneticPr fontId="6"/>
  </si>
  <si>
    <t>臨床試験研究経費ポイント数①’×6,000円</t>
    <phoneticPr fontId="6"/>
  </si>
  <si>
    <t>当該治験に関連して必要となる研究経費</t>
    <phoneticPr fontId="6"/>
  </si>
  <si>
    <t>治験薬の管理に要する経費</t>
    <phoneticPr fontId="6"/>
  </si>
  <si>
    <t>10,000円×30％×症例数</t>
    <phoneticPr fontId="6"/>
  </si>
  <si>
    <t>（７）</t>
    <phoneticPr fontId="6"/>
  </si>
  <si>
    <t>治験製品管理経費ポイント数②×1,000円×30％×症例数</t>
    <rPh sb="0" eb="2">
      <t>チケン</t>
    </rPh>
    <rPh sb="2" eb="4">
      <t>セイヒン</t>
    </rPh>
    <rPh sb="4" eb="6">
      <t>カンリ</t>
    </rPh>
    <rPh sb="6" eb="8">
      <t>ケイヒ</t>
    </rPh>
    <rPh sb="12" eb="13">
      <t>スウ</t>
    </rPh>
    <phoneticPr fontId="6"/>
  </si>
  <si>
    <t>画像提供作製経費ポイント数③’×4,000円</t>
    <phoneticPr fontId="6"/>
  </si>
  <si>
    <t>当該治験に必要な機械器具の購入に要する経費</t>
    <phoneticPr fontId="6"/>
  </si>
  <si>
    <t>人件費
（※1）</t>
    <phoneticPr fontId="6"/>
  </si>
  <si>
    <t>Ⅱ）臨床試験研究経費ポイント ①が61ポイント以上
臨床試験研究経費ポイント数 ①×5,000円×症例数</t>
    <phoneticPr fontId="6"/>
  </si>
  <si>
    <t>臨床試験研究経費</t>
    <phoneticPr fontId="6"/>
  </si>
  <si>
    <t>臨床試験研究経費ポイント数 ①×6,000円×70％×症例数</t>
    <phoneticPr fontId="6"/>
  </si>
  <si>
    <t>10,000円×70％×症例数</t>
    <phoneticPr fontId="6"/>
  </si>
  <si>
    <t>治験製品管理経費ポイント数②×1,000円×70％×症例数</t>
    <rPh sb="0" eb="2">
      <t>チケン</t>
    </rPh>
    <rPh sb="2" eb="4">
      <t>セイヒン</t>
    </rPh>
    <rPh sb="4" eb="6">
      <t>カンリ</t>
    </rPh>
    <rPh sb="6" eb="8">
      <t>ケイヒ</t>
    </rPh>
    <rPh sb="12" eb="13">
      <t>スウ</t>
    </rPh>
    <phoneticPr fontId="6"/>
  </si>
  <si>
    <t>スライド作製経費ポイント数④×4,000円×症例数</t>
    <phoneticPr fontId="6"/>
  </si>
  <si>
    <t>その他の費用</t>
    <phoneticPr fontId="6"/>
  </si>
  <si>
    <t>交通費の負担増等治験参加に伴う被験者の負担を軽減するための経費</t>
    <phoneticPr fontId="6"/>
  </si>
  <si>
    <t>50,000円/症例</t>
    <phoneticPr fontId="6"/>
  </si>
  <si>
    <t>直接経費の30％</t>
    <phoneticPr fontId="6"/>
  </si>
  <si>
    <t>被験者負担軽減費</t>
    <rPh sb="3" eb="5">
      <t>フタン</t>
    </rPh>
    <rPh sb="5" eb="7">
      <t>ケイゲン</t>
    </rPh>
    <rPh sb="7" eb="8">
      <t>ヒ</t>
    </rPh>
    <phoneticPr fontId="6"/>
  </si>
  <si>
    <t>観察期脱落症例費
（※1）</t>
    <rPh sb="7" eb="8">
      <t>ヒ</t>
    </rPh>
    <phoneticPr fontId="6"/>
  </si>
  <si>
    <t>年度更新費（審査費）</t>
    <rPh sb="0" eb="2">
      <t>ネンド</t>
    </rPh>
    <rPh sb="2" eb="4">
      <t>コウシン</t>
    </rPh>
    <rPh sb="4" eb="5">
      <t>ヒ</t>
    </rPh>
    <rPh sb="6" eb="8">
      <t>シンサ</t>
    </rPh>
    <rPh sb="8" eb="9">
      <t>ヒ</t>
    </rPh>
    <phoneticPr fontId="6"/>
  </si>
  <si>
    <t>年度更新費（人件費）</t>
    <rPh sb="0" eb="2">
      <t>ネンド</t>
    </rPh>
    <rPh sb="2" eb="4">
      <t>コウシン</t>
    </rPh>
    <rPh sb="4" eb="5">
      <t>ヒ</t>
    </rPh>
    <phoneticPr fontId="6"/>
  </si>
  <si>
    <t>整理番号　　　　  　年度　第　　　号</t>
    <rPh sb="0" eb="2">
      <t>セイリ</t>
    </rPh>
    <rPh sb="2" eb="4">
      <t>バンゴウ</t>
    </rPh>
    <rPh sb="11" eb="13">
      <t>ネンド</t>
    </rPh>
    <rPh sb="14" eb="15">
      <t>ダイ</t>
    </rPh>
    <rPh sb="18" eb="19">
      <t>ゴウ</t>
    </rPh>
    <phoneticPr fontId="6"/>
  </si>
  <si>
    <t>国際共同治験</t>
    <rPh sb="0" eb="2">
      <t>コクサイ</t>
    </rPh>
    <rPh sb="2" eb="4">
      <t>キョウドウ</t>
    </rPh>
    <rPh sb="4" eb="6">
      <t>チケン</t>
    </rPh>
    <phoneticPr fontId="6"/>
  </si>
  <si>
    <t>T</t>
    <phoneticPr fontId="5"/>
  </si>
  <si>
    <t>U</t>
    <phoneticPr fontId="5"/>
  </si>
  <si>
    <t>特殊検査のための検体採取回数(PGxを含む）</t>
    <rPh sb="0" eb="2">
      <t>トクシュ</t>
    </rPh>
    <rPh sb="2" eb="4">
      <t>ケンサ</t>
    </rPh>
    <rPh sb="8" eb="10">
      <t>ケンタイ</t>
    </rPh>
    <rPh sb="10" eb="12">
      <t>サイシュ</t>
    </rPh>
    <rPh sb="12" eb="14">
      <t>カイスウ</t>
    </rPh>
    <rPh sb="19" eb="20">
      <t>フク</t>
    </rPh>
    <phoneticPr fontId="6"/>
  </si>
  <si>
    <t>薬剤師の指定</t>
    <rPh sb="0" eb="2">
      <t>ヤクザイ</t>
    </rPh>
    <rPh sb="2" eb="3">
      <t>シ</t>
    </rPh>
    <rPh sb="4" eb="6">
      <t>シテイ</t>
    </rPh>
    <phoneticPr fontId="6"/>
  </si>
  <si>
    <t>全薬剤師
対応可能</t>
    <rPh sb="0" eb="1">
      <t>ゼン</t>
    </rPh>
    <rPh sb="1" eb="3">
      <t>ヤクザイ</t>
    </rPh>
    <rPh sb="3" eb="4">
      <t>シ</t>
    </rPh>
    <rPh sb="5" eb="7">
      <t>タイオウ</t>
    </rPh>
    <rPh sb="7" eb="9">
      <t>カノウ</t>
    </rPh>
    <phoneticPr fontId="6"/>
  </si>
  <si>
    <t>log（書面）取得済みの薬剤師のみ</t>
    <rPh sb="4" eb="6">
      <t>ショメン</t>
    </rPh>
    <rPh sb="7" eb="9">
      <t>シュトク</t>
    </rPh>
    <rPh sb="9" eb="10">
      <t>ズ</t>
    </rPh>
    <rPh sb="12" eb="14">
      <t>ヤクザイ</t>
    </rPh>
    <rPh sb="14" eb="15">
      <t>シ</t>
    </rPh>
    <phoneticPr fontId="6"/>
  </si>
  <si>
    <t>log（webによる登録）取得済みの薬剤師のみ</t>
    <rPh sb="10" eb="12">
      <t>トウロク</t>
    </rPh>
    <rPh sb="13" eb="15">
      <t>シュトク</t>
    </rPh>
    <rPh sb="15" eb="16">
      <t>ズ</t>
    </rPh>
    <rPh sb="18" eb="20">
      <t>ヤクザイ</t>
    </rPh>
    <rPh sb="20" eb="21">
      <t>シ</t>
    </rPh>
    <phoneticPr fontId="6"/>
  </si>
  <si>
    <t>調剤条件</t>
    <rPh sb="0" eb="2">
      <t>チョウザイ</t>
    </rPh>
    <rPh sb="2" eb="4">
      <t>ジョウケン</t>
    </rPh>
    <phoneticPr fontId="6"/>
  </si>
  <si>
    <t>秤量調剤</t>
    <rPh sb="0" eb="2">
      <t>ヒョウリョウ</t>
    </rPh>
    <rPh sb="2" eb="4">
      <t>チョウザイ</t>
    </rPh>
    <phoneticPr fontId="6"/>
  </si>
  <si>
    <t>クリーンベンチ調剤</t>
    <rPh sb="7" eb="9">
      <t>チョウザイ</t>
    </rPh>
    <phoneticPr fontId="6"/>
  </si>
  <si>
    <t>抗がん剤調製室使用</t>
    <rPh sb="0" eb="1">
      <t>コウ</t>
    </rPh>
    <rPh sb="3" eb="4">
      <t>ザイ</t>
    </rPh>
    <rPh sb="4" eb="6">
      <t>チョウセイ</t>
    </rPh>
    <rPh sb="6" eb="7">
      <t>シツ</t>
    </rPh>
    <rPh sb="7" eb="9">
      <t>シヨウ</t>
    </rPh>
    <phoneticPr fontId="6"/>
  </si>
  <si>
    <t>閉鎖式調製器具使用**</t>
    <rPh sb="0" eb="2">
      <t>ヘイサ</t>
    </rPh>
    <rPh sb="2" eb="3">
      <t>シキ</t>
    </rPh>
    <rPh sb="3" eb="5">
      <t>チョウセイ</t>
    </rPh>
    <rPh sb="5" eb="7">
      <t>キグ</t>
    </rPh>
    <rPh sb="7" eb="9">
      <t>シヨウ</t>
    </rPh>
    <phoneticPr fontId="6"/>
  </si>
  <si>
    <t>調製あり</t>
    <rPh sb="0" eb="2">
      <t>チョウセイ</t>
    </rPh>
    <phoneticPr fontId="5"/>
  </si>
  <si>
    <t>レジメン運用
（抗がん剤を除く）</t>
    <rPh sb="4" eb="6">
      <t>ウンヨウ</t>
    </rPh>
    <rPh sb="8" eb="9">
      <t>コウ</t>
    </rPh>
    <rPh sb="11" eb="12">
      <t>ザイ</t>
    </rPh>
    <rPh sb="13" eb="14">
      <t>ノゾ</t>
    </rPh>
    <phoneticPr fontId="5"/>
  </si>
  <si>
    <t>レジメン運用
（抗がん剤）</t>
    <rPh sb="4" eb="6">
      <t>ウンヨウ</t>
    </rPh>
    <rPh sb="8" eb="9">
      <t>コウ</t>
    </rPh>
    <rPh sb="11" eb="12">
      <t>ザイ</t>
    </rPh>
    <phoneticPr fontId="5"/>
  </si>
  <si>
    <t>病棟での温度管理が必要</t>
    <rPh sb="0" eb="2">
      <t>ビョウトウ</t>
    </rPh>
    <rPh sb="4" eb="6">
      <t>オンド</t>
    </rPh>
    <rPh sb="6" eb="8">
      <t>カンリ</t>
    </rPh>
    <rPh sb="9" eb="11">
      <t>ヒツヨウ</t>
    </rPh>
    <phoneticPr fontId="5"/>
  </si>
  <si>
    <t>月数（治験薬の保菅・管理）</t>
    <rPh sb="0" eb="1">
      <t>ツキ</t>
    </rPh>
    <rPh sb="1" eb="2">
      <t>スウ</t>
    </rPh>
    <rPh sb="3" eb="5">
      <t>チケン</t>
    </rPh>
    <rPh sb="5" eb="6">
      <t>ヤク</t>
    </rPh>
    <rPh sb="7" eb="8">
      <t>ホ</t>
    </rPh>
    <rPh sb="8" eb="9">
      <t>カン</t>
    </rPh>
    <rPh sb="10" eb="12">
      <t>カンリ</t>
    </rPh>
    <phoneticPr fontId="5"/>
  </si>
  <si>
    <t>抗がん剤</t>
    <rPh sb="0" eb="1">
      <t>コウ</t>
    </rPh>
    <rPh sb="3" eb="4">
      <t>ザイ</t>
    </rPh>
    <phoneticPr fontId="5"/>
  </si>
  <si>
    <t>*搬入される治験薬の種類を記載</t>
    <phoneticPr fontId="6"/>
  </si>
  <si>
    <t>例：治験薬の数が2、各治験薬の規格が2の場合は4</t>
  </si>
  <si>
    <t>**対象薬剤は原則当院が調製時に閉鎖式調製器具を使用している薬剤とします。器具を提供する場合は該当しません</t>
    <rPh sb="2" eb="4">
      <t>タイショウ</t>
    </rPh>
    <rPh sb="4" eb="6">
      <t>ヤクザイ</t>
    </rPh>
    <rPh sb="7" eb="9">
      <t>ゲンソク</t>
    </rPh>
    <rPh sb="9" eb="11">
      <t>トウイン</t>
    </rPh>
    <rPh sb="12" eb="14">
      <t>チョウセイ</t>
    </rPh>
    <rPh sb="14" eb="15">
      <t>ジ</t>
    </rPh>
    <rPh sb="16" eb="18">
      <t>ヘイサ</t>
    </rPh>
    <rPh sb="18" eb="19">
      <t>シキ</t>
    </rPh>
    <rPh sb="19" eb="21">
      <t>チョウセイ</t>
    </rPh>
    <rPh sb="21" eb="23">
      <t>キグ</t>
    </rPh>
    <rPh sb="24" eb="26">
      <t>シヨウ</t>
    </rPh>
    <rPh sb="30" eb="32">
      <t>ヤクザイ</t>
    </rPh>
    <rPh sb="37" eb="39">
      <t>キグ</t>
    </rPh>
    <rPh sb="40" eb="42">
      <t>テイキョウ</t>
    </rPh>
    <rPh sb="44" eb="46">
      <t>バアイ</t>
    </rPh>
    <rPh sb="47" eb="49">
      <t>ガイトウ</t>
    </rPh>
    <phoneticPr fontId="5"/>
  </si>
  <si>
    <t>＊F　冷凍、麻薬金庫、常温（15～25℃）など</t>
    <rPh sb="3" eb="5">
      <t>レイトウ</t>
    </rPh>
    <rPh sb="6" eb="8">
      <t>マヤク</t>
    </rPh>
    <rPh sb="8" eb="10">
      <t>キンコ</t>
    </rPh>
    <rPh sb="11" eb="13">
      <t>ジョウオン</t>
    </rPh>
    <phoneticPr fontId="6"/>
  </si>
  <si>
    <t>備考　※ご記載下さい</t>
    <rPh sb="0" eb="2">
      <t>ビコウ</t>
    </rPh>
    <rPh sb="5" eb="8">
      <t>キサイクダ</t>
    </rPh>
    <phoneticPr fontId="6"/>
  </si>
  <si>
    <t>プロトコル数</t>
    <rPh sb="5" eb="6">
      <t>スウ</t>
    </rPh>
    <phoneticPr fontId="5"/>
  </si>
  <si>
    <t>（種類・規格）の合計数</t>
    <rPh sb="1" eb="3">
      <t>シュルイ</t>
    </rPh>
    <rPh sb="4" eb="6">
      <t>キカク</t>
    </rPh>
    <rPh sb="8" eb="11">
      <t>ゴウケイスウ</t>
    </rPh>
    <phoneticPr fontId="5"/>
  </si>
  <si>
    <t>Lot管理のみ</t>
    <rPh sb="3" eb="5">
      <t>カンリ</t>
    </rPh>
    <phoneticPr fontId="6"/>
  </si>
  <si>
    <t>温度管理のみ</t>
    <rPh sb="0" eb="2">
      <t>オンド</t>
    </rPh>
    <rPh sb="2" eb="4">
      <t>カンリ</t>
    </rPh>
    <phoneticPr fontId="6"/>
  </si>
  <si>
    <t>Lot・数量管理</t>
    <rPh sb="4" eb="6">
      <t>スウリョウ</t>
    </rPh>
    <rPh sb="6" eb="8">
      <t>カンリ</t>
    </rPh>
    <phoneticPr fontId="6"/>
  </si>
  <si>
    <t>温度・Lot・
数量管理</t>
    <rPh sb="0" eb="2">
      <t>オンド</t>
    </rPh>
    <rPh sb="8" eb="10">
      <t>スウリョウ</t>
    </rPh>
    <rPh sb="10" eb="12">
      <t>カンリ</t>
    </rPh>
    <phoneticPr fontId="6"/>
  </si>
  <si>
    <t>併用薬の管理状況について（施設で用意する場合）</t>
    <rPh sb="0" eb="3">
      <t>ヘイヨウヤク</t>
    </rPh>
    <rPh sb="4" eb="6">
      <t>カンリ</t>
    </rPh>
    <rPh sb="6" eb="8">
      <t>ジョウキョウ</t>
    </rPh>
    <rPh sb="20" eb="22">
      <t>バアイ</t>
    </rPh>
    <phoneticPr fontId="6"/>
  </si>
  <si>
    <t>払い出し及び回収・廃棄時必要</t>
    <rPh sb="0" eb="1">
      <t>ハラ</t>
    </rPh>
    <rPh sb="2" eb="3">
      <t>ダ</t>
    </rPh>
    <rPh sb="4" eb="5">
      <t>オヨ</t>
    </rPh>
    <rPh sb="6" eb="8">
      <t>カイシュウ</t>
    </rPh>
    <rPh sb="9" eb="11">
      <t>ハイキ</t>
    </rPh>
    <rPh sb="11" eb="12">
      <t>ジ</t>
    </rPh>
    <rPh sb="12" eb="14">
      <t>ヒツヨウ</t>
    </rPh>
    <phoneticPr fontId="6"/>
  </si>
  <si>
    <t>注射剤残薬回収業務</t>
    <rPh sb="0" eb="2">
      <t>チュウシャ</t>
    </rPh>
    <rPh sb="2" eb="3">
      <t>ザイ</t>
    </rPh>
    <rPh sb="3" eb="5">
      <t>ザンヤク</t>
    </rPh>
    <rPh sb="5" eb="7">
      <t>カイシュウ</t>
    </rPh>
    <rPh sb="7" eb="9">
      <t>ギョウム</t>
    </rPh>
    <phoneticPr fontId="5"/>
  </si>
  <si>
    <t>土日祝日の調製</t>
    <rPh sb="0" eb="2">
      <t>ドニチ</t>
    </rPh>
    <rPh sb="2" eb="4">
      <t>シュクジツ</t>
    </rPh>
    <rPh sb="5" eb="7">
      <t>チョウセイ</t>
    </rPh>
    <phoneticPr fontId="5"/>
  </si>
  <si>
    <t>特殊な管理について　＊</t>
    <rPh sb="0" eb="2">
      <t>トクシュ</t>
    </rPh>
    <rPh sb="3" eb="5">
      <t>カンリ</t>
    </rPh>
    <phoneticPr fontId="6"/>
  </si>
  <si>
    <t>S</t>
    <phoneticPr fontId="6"/>
  </si>
  <si>
    <t>T</t>
    <phoneticPr fontId="6"/>
  </si>
  <si>
    <t>同列で2か所以上〇がつく場合はコメントを備考欄に記載し、ポイントが高い方に記載してください。</t>
    <rPh sb="0" eb="2">
      <t>ドウレツ</t>
    </rPh>
    <rPh sb="5" eb="8">
      <t>ショイジョウ</t>
    </rPh>
    <rPh sb="12" eb="14">
      <t>バアイ</t>
    </rPh>
    <rPh sb="20" eb="22">
      <t>ビコウ</t>
    </rPh>
    <rPh sb="22" eb="23">
      <t>ラン</t>
    </rPh>
    <rPh sb="24" eb="26">
      <t>キサイ</t>
    </rPh>
    <rPh sb="33" eb="34">
      <t>タカ</t>
    </rPh>
    <rPh sb="35" eb="36">
      <t>ホウ</t>
    </rPh>
    <rPh sb="37" eb="39">
      <t>キサイ</t>
    </rPh>
    <phoneticPr fontId="6"/>
  </si>
  <si>
    <t>納入方法</t>
    <rPh sb="0" eb="2">
      <t>ノウニュウ</t>
    </rPh>
    <rPh sb="2" eb="4">
      <t>ホウホウ</t>
    </rPh>
    <phoneticPr fontId="6"/>
  </si>
  <si>
    <t>単回（初回のみ）</t>
    <rPh sb="0" eb="1">
      <t>タン</t>
    </rPh>
    <rPh sb="1" eb="2">
      <t>カイ</t>
    </rPh>
    <rPh sb="3" eb="5">
      <t>ショカイ</t>
    </rPh>
    <phoneticPr fontId="5"/>
  </si>
  <si>
    <t>分割</t>
    <rPh sb="0" eb="2">
      <t>ブンカツ</t>
    </rPh>
    <phoneticPr fontId="5"/>
  </si>
  <si>
    <t>システムにて搬入依頼必要</t>
    <rPh sb="6" eb="8">
      <t>ハンニュウ</t>
    </rPh>
    <rPh sb="8" eb="10">
      <t>イライ</t>
    </rPh>
    <rPh sb="10" eb="12">
      <t>ヒツヨウ</t>
    </rPh>
    <phoneticPr fontId="5"/>
  </si>
  <si>
    <t>画像提供回数</t>
    <rPh sb="0" eb="2">
      <t>ガゾウ</t>
    </rPh>
    <rPh sb="2" eb="4">
      <t>テイキョウ</t>
    </rPh>
    <rPh sb="4" eb="6">
      <t>カイスウ</t>
    </rPh>
    <phoneticPr fontId="5"/>
  </si>
  <si>
    <t>回数</t>
    <rPh sb="0" eb="1">
      <t>カイ</t>
    </rPh>
    <rPh sb="1" eb="2">
      <t>スウ</t>
    </rPh>
    <phoneticPr fontId="5"/>
  </si>
  <si>
    <t>スライド提供等の必要性</t>
    <rPh sb="4" eb="7">
      <t>テイキョウトウ</t>
    </rPh>
    <rPh sb="8" eb="11">
      <t>ヒツヨウセイ</t>
    </rPh>
    <phoneticPr fontId="5"/>
  </si>
  <si>
    <t>スライド作製回数</t>
    <rPh sb="4" eb="6">
      <t>サクセイ</t>
    </rPh>
    <rPh sb="6" eb="8">
      <t>カイスウ</t>
    </rPh>
    <phoneticPr fontId="5"/>
  </si>
  <si>
    <t>G</t>
    <phoneticPr fontId="6"/>
  </si>
  <si>
    <t>H</t>
    <phoneticPr fontId="6"/>
  </si>
  <si>
    <t>対象疾患の重症度</t>
    <rPh sb="0" eb="2">
      <t>タイショウ</t>
    </rPh>
    <rPh sb="2" eb="4">
      <t>シッカン</t>
    </rPh>
    <rPh sb="5" eb="7">
      <t>ジュウショウ</t>
    </rPh>
    <rPh sb="7" eb="8">
      <t>ド</t>
    </rPh>
    <phoneticPr fontId="5"/>
  </si>
  <si>
    <t>25～51週間
（1年未満）</t>
    <rPh sb="10" eb="11">
      <t>ネン</t>
    </rPh>
    <rPh sb="11" eb="13">
      <t>ミマン</t>
    </rPh>
    <phoneticPr fontId="5"/>
  </si>
  <si>
    <t>1症例における調剤及び出庫回数</t>
    <rPh sb="1" eb="3">
      <t>ショウレイ</t>
    </rPh>
    <rPh sb="7" eb="9">
      <t>チョウザイ</t>
    </rPh>
    <rPh sb="9" eb="10">
      <t>オヨ</t>
    </rPh>
    <rPh sb="11" eb="13">
      <t>シュッコ</t>
    </rPh>
    <rPh sb="13" eb="15">
      <t>カイスウ</t>
    </rPh>
    <phoneticPr fontId="5"/>
  </si>
  <si>
    <t>室温
（1～30℃）</t>
    <rPh sb="0" eb="2">
      <t>シツオン</t>
    </rPh>
    <phoneticPr fontId="5"/>
  </si>
  <si>
    <t>冷所（2～8℃）
または遮光</t>
    <rPh sb="0" eb="1">
      <t>レイ</t>
    </rPh>
    <rPh sb="1" eb="2">
      <t>ショ</t>
    </rPh>
    <rPh sb="12" eb="14">
      <t>シャコウ</t>
    </rPh>
    <phoneticPr fontId="5"/>
  </si>
  <si>
    <t>冷所（2～8℃）
および遮光</t>
    <rPh sb="0" eb="1">
      <t>レイ</t>
    </rPh>
    <rPh sb="1" eb="2">
      <t>ショ</t>
    </rPh>
    <rPh sb="12" eb="14">
      <t>シャコウ</t>
    </rPh>
    <phoneticPr fontId="5"/>
  </si>
  <si>
    <t>左記以外　＊F</t>
    <rPh sb="0" eb="1">
      <t>ヒダリ</t>
    </rPh>
    <rPh sb="1" eb="2">
      <t>キ</t>
    </rPh>
    <rPh sb="2" eb="4">
      <t>イガイ</t>
    </rPh>
    <phoneticPr fontId="5"/>
  </si>
  <si>
    <t>同一治療薬でのプロトコル数</t>
    <rPh sb="0" eb="2">
      <t>ドウイツ</t>
    </rPh>
    <rPh sb="2" eb="5">
      <t>チリョウヤク</t>
    </rPh>
    <rPh sb="12" eb="13">
      <t>スウ</t>
    </rPh>
    <phoneticPr fontId="5"/>
  </si>
  <si>
    <t>毒・劇薬
（抗がん剤を除く）</t>
    <rPh sb="0" eb="1">
      <t>ドク</t>
    </rPh>
    <rPh sb="2" eb="4">
      <t>ゲキヤク</t>
    </rPh>
    <rPh sb="6" eb="7">
      <t>コウ</t>
    </rPh>
    <rPh sb="9" eb="10">
      <t>ザイ</t>
    </rPh>
    <rPh sb="11" eb="12">
      <t>ノゾ</t>
    </rPh>
    <phoneticPr fontId="5"/>
  </si>
  <si>
    <t>治験薬の種類および規格数</t>
    <rPh sb="0" eb="2">
      <t>チケン</t>
    </rPh>
    <rPh sb="2" eb="3">
      <t>ヤク</t>
    </rPh>
    <rPh sb="4" eb="6">
      <t>シュルイ</t>
    </rPh>
    <rPh sb="9" eb="11">
      <t>キカク</t>
    </rPh>
    <rPh sb="11" eb="12">
      <t>スウ</t>
    </rPh>
    <phoneticPr fontId="5"/>
  </si>
  <si>
    <t>併用薬または対象薬の交付</t>
    <rPh sb="0" eb="3">
      <t>ヘイヨウヤク</t>
    </rPh>
    <rPh sb="6" eb="8">
      <t>タイショウ</t>
    </rPh>
    <rPh sb="8" eb="9">
      <t>ヤク</t>
    </rPh>
    <rPh sb="10" eb="12">
      <t>コウフ</t>
    </rPh>
    <phoneticPr fontId="6"/>
  </si>
  <si>
    <t>IWRS,IVRS,IXRS操作について</t>
    <rPh sb="14" eb="16">
      <t>ソウサ</t>
    </rPh>
    <phoneticPr fontId="6"/>
  </si>
  <si>
    <r>
      <t xml:space="preserve">払い出し時必要
</t>
    </r>
    <r>
      <rPr>
        <sz val="10"/>
        <rFont val="ＭＳ Ｐ明朝"/>
        <family val="1"/>
        <charset val="128"/>
      </rPr>
      <t>(回収・廃棄時不要)</t>
    </r>
    <rPh sb="0" eb="1">
      <t>ハラ</t>
    </rPh>
    <rPh sb="2" eb="3">
      <t>ダ</t>
    </rPh>
    <rPh sb="4" eb="5">
      <t>ジ</t>
    </rPh>
    <rPh sb="5" eb="7">
      <t>ヒツヨウ</t>
    </rPh>
    <rPh sb="9" eb="11">
      <t>カイシュウ</t>
    </rPh>
    <rPh sb="12" eb="14">
      <t>ハイキ</t>
    </rPh>
    <rPh sb="14" eb="15">
      <t>ジ</t>
    </rPh>
    <rPh sb="15" eb="17">
      <t>フヨウ</t>
    </rPh>
    <phoneticPr fontId="6"/>
  </si>
  <si>
    <t>治験薬保管・管理期間
（1ヶ月単位）</t>
    <rPh sb="0" eb="2">
      <t>チケン</t>
    </rPh>
    <rPh sb="2" eb="3">
      <t>ヤク</t>
    </rPh>
    <rPh sb="3" eb="5">
      <t>ホカン</t>
    </rPh>
    <rPh sb="6" eb="8">
      <t>カンリ</t>
    </rPh>
    <rPh sb="8" eb="10">
      <t>キカン</t>
    </rPh>
    <rPh sb="14" eb="15">
      <t>ゲツ</t>
    </rPh>
    <rPh sb="15" eb="17">
      <t>タンイ</t>
    </rPh>
    <phoneticPr fontId="5"/>
  </si>
  <si>
    <t>(消費税別）</t>
    <rPh sb="1" eb="3">
      <t>ショウヒ</t>
    </rPh>
    <rPh sb="3" eb="5">
      <t>ゼイベツ</t>
    </rPh>
    <phoneticPr fontId="4"/>
  </si>
  <si>
    <t>早朝・夜間・休日割増費用</t>
    <rPh sb="0" eb="2">
      <t>ソウチョウ</t>
    </rPh>
    <rPh sb="3" eb="5">
      <t>ヤカン</t>
    </rPh>
    <rPh sb="6" eb="8">
      <t>キュウジツ</t>
    </rPh>
    <rPh sb="8" eb="10">
      <t>ワリマシ</t>
    </rPh>
    <rPh sb="10" eb="12">
      <t>ヒヨウ</t>
    </rPh>
    <phoneticPr fontId="6"/>
  </si>
  <si>
    <t>30,000円/発生時</t>
    <rPh sb="8" eb="10">
      <t>ハッセイ</t>
    </rPh>
    <rPh sb="10" eb="11">
      <t>ジ</t>
    </rPh>
    <phoneticPr fontId="6"/>
  </si>
  <si>
    <t>時間外や日祝日に対応した際に請求</t>
    <rPh sb="0" eb="2">
      <t>ジカン</t>
    </rPh>
    <rPh sb="2" eb="3">
      <t>ガイ</t>
    </rPh>
    <rPh sb="4" eb="5">
      <t>ヒ</t>
    </rPh>
    <rPh sb="5" eb="7">
      <t>シュクジツ</t>
    </rPh>
    <rPh sb="8" eb="10">
      <t>タイオウ</t>
    </rPh>
    <rPh sb="12" eb="13">
      <t>サイ</t>
    </rPh>
    <rPh sb="14" eb="16">
      <t>セイキュウ</t>
    </rPh>
    <phoneticPr fontId="6"/>
  </si>
  <si>
    <t>早朝・夜間・休日割増費用</t>
    <rPh sb="0" eb="2">
      <t>ソウチョウ</t>
    </rPh>
    <rPh sb="3" eb="5">
      <t>ヤカン</t>
    </rPh>
    <rPh sb="6" eb="8">
      <t>キュウジツ</t>
    </rPh>
    <rPh sb="8" eb="9">
      <t>ワ</t>
    </rPh>
    <rPh sb="9" eb="10">
      <t>マ</t>
    </rPh>
    <rPh sb="10" eb="12">
      <t>ヒヨウ</t>
    </rPh>
    <phoneticPr fontId="6"/>
  </si>
  <si>
    <t>発生毎</t>
    <rPh sb="0" eb="2">
      <t>ハッセイ</t>
    </rPh>
    <rPh sb="2" eb="3">
      <t>ゴト</t>
    </rPh>
    <phoneticPr fontId="5"/>
  </si>
  <si>
    <t>　早朝・夜間・休日割増費用（消費税別）</t>
    <rPh sb="14" eb="17">
      <t>ショウヒゼイ</t>
    </rPh>
    <rPh sb="17" eb="18">
      <t>ベツ</t>
    </rPh>
    <phoneticPr fontId="6"/>
  </si>
  <si>
    <t xml:space="preserve">管理経費 </t>
    <phoneticPr fontId="6"/>
  </si>
  <si>
    <t>初期費用（税抜）　　　計　　　　　　</t>
    <rPh sb="0" eb="2">
      <t>ショキ</t>
    </rPh>
    <rPh sb="2" eb="4">
      <t>ヒヨウ</t>
    </rPh>
    <rPh sb="5" eb="7">
      <t>ゼイヌ</t>
    </rPh>
    <rPh sb="11" eb="12">
      <t>ケイ</t>
    </rPh>
    <phoneticPr fontId="5"/>
  </si>
  <si>
    <t>出来高費用　1症例分（税抜）　　　計　　　　　　</t>
    <rPh sb="0" eb="3">
      <t>デキダカ</t>
    </rPh>
    <rPh sb="3" eb="5">
      <t>ヒヨウ</t>
    </rPh>
    <rPh sb="7" eb="9">
      <t>ショウレイ</t>
    </rPh>
    <rPh sb="9" eb="10">
      <t>ブン</t>
    </rPh>
    <rPh sb="17" eb="18">
      <t>ケイ</t>
    </rPh>
    <phoneticPr fontId="5"/>
  </si>
  <si>
    <t>治験施設支援機関（SMO)に業務を一部委託する場合は、原則として、上記算定基準に係数0.5を乗じた金額とする。</t>
    <phoneticPr fontId="6"/>
  </si>
  <si>
    <t>年度更新費（税抜）　　　計　　　　　　</t>
    <rPh sb="0" eb="2">
      <t>ネンド</t>
    </rPh>
    <rPh sb="2" eb="5">
      <t>コウシンヒ</t>
    </rPh>
    <rPh sb="6" eb="7">
      <t>ゼイ</t>
    </rPh>
    <rPh sb="7" eb="8">
      <t>ヌ</t>
    </rPh>
    <rPh sb="12" eb="13">
      <t>ケイ</t>
    </rPh>
    <phoneticPr fontId="5"/>
  </si>
  <si>
    <t>早朝・夜間・休日割増費用（税抜）　　　計</t>
    <rPh sb="13" eb="15">
      <t>ゼイヌ</t>
    </rPh>
    <phoneticPr fontId="6"/>
  </si>
  <si>
    <t>52週以上は24週間ごとに9ポイントずつ加算する</t>
    <rPh sb="2" eb="3">
      <t>シュウ</t>
    </rPh>
    <rPh sb="3" eb="5">
      <t>イジョウ</t>
    </rPh>
    <rPh sb="8" eb="10">
      <t>シュウカン</t>
    </rPh>
    <rPh sb="20" eb="22">
      <t>カサン</t>
    </rPh>
    <phoneticPr fontId="5"/>
  </si>
  <si>
    <t>I</t>
    <phoneticPr fontId="6"/>
  </si>
  <si>
    <t>外注検体処理経費</t>
    <rPh sb="0" eb="4">
      <t>ガイチュウケンタイ</t>
    </rPh>
    <rPh sb="4" eb="6">
      <t>ショリ</t>
    </rPh>
    <rPh sb="6" eb="8">
      <t>ケイヒ</t>
    </rPh>
    <phoneticPr fontId="5"/>
  </si>
  <si>
    <t>外注検体処理</t>
    <rPh sb="0" eb="6">
      <t>ガイチュウケンタイショリ</t>
    </rPh>
    <phoneticPr fontId="5"/>
  </si>
  <si>
    <t>1～2回</t>
    <rPh sb="3" eb="4">
      <t>カイ</t>
    </rPh>
    <phoneticPr fontId="5"/>
  </si>
  <si>
    <t>3～5回</t>
    <rPh sb="3" eb="4">
      <t>カイ</t>
    </rPh>
    <phoneticPr fontId="5"/>
  </si>
  <si>
    <t>6回以上</t>
    <rPh sb="1" eb="2">
      <t>カイ</t>
    </rPh>
    <rPh sb="2" eb="4">
      <t>イジョウ</t>
    </rPh>
    <phoneticPr fontId="5"/>
  </si>
  <si>
    <t>１症例あたりのポイント　⑤</t>
    <rPh sb="1" eb="3">
      <t>ショウレイ</t>
    </rPh>
    <phoneticPr fontId="5"/>
  </si>
  <si>
    <t>被験者負担の軽減（税抜）　計　　　　　　</t>
    <rPh sb="0" eb="3">
      <t>ヒケンシャ</t>
    </rPh>
    <rPh sb="3" eb="5">
      <t>フタン</t>
    </rPh>
    <rPh sb="6" eb="8">
      <t>ケイゲン</t>
    </rPh>
    <rPh sb="9" eb="10">
      <t>ゼイ</t>
    </rPh>
    <rPh sb="10" eb="11">
      <t>ヌ</t>
    </rPh>
    <rPh sb="13" eb="14">
      <t>ケイ</t>
    </rPh>
    <phoneticPr fontId="5"/>
  </si>
  <si>
    <t>観察期脱落症例（税抜）　　計　　　　　　</t>
    <rPh sb="0" eb="2">
      <t>カンサツ</t>
    </rPh>
    <rPh sb="2" eb="3">
      <t>キ</t>
    </rPh>
    <rPh sb="3" eb="5">
      <t>ダツラク</t>
    </rPh>
    <rPh sb="5" eb="7">
      <t>ショウレイ</t>
    </rPh>
    <rPh sb="8" eb="10">
      <t>ゼイヌキ</t>
    </rPh>
    <rPh sb="13" eb="14">
      <t>ケイ</t>
    </rPh>
    <phoneticPr fontId="5"/>
  </si>
  <si>
    <t>必須文書等の保管費用（消費税別）＊保管期間が国内GCPに定める期間を超える場合のみ</t>
    <rPh sb="0" eb="4">
      <t>ヒッスブンショ</t>
    </rPh>
    <rPh sb="4" eb="5">
      <t>トウ</t>
    </rPh>
    <rPh sb="6" eb="8">
      <t>ホカン</t>
    </rPh>
    <rPh sb="8" eb="10">
      <t>ヒヨウ</t>
    </rPh>
    <rPh sb="11" eb="14">
      <t>ショウヒゼイ</t>
    </rPh>
    <rPh sb="14" eb="15">
      <t>ベツ</t>
    </rPh>
    <rPh sb="17" eb="21">
      <t>ホカンキカン</t>
    </rPh>
    <rPh sb="22" eb="24">
      <t>コクナイ</t>
    </rPh>
    <rPh sb="28" eb="29">
      <t>サダ</t>
    </rPh>
    <rPh sb="31" eb="33">
      <t>キカン</t>
    </rPh>
    <rPh sb="34" eb="35">
      <t>コ</t>
    </rPh>
    <rPh sb="37" eb="39">
      <t>バアイ</t>
    </rPh>
    <phoneticPr fontId="6"/>
  </si>
  <si>
    <t>必須文書等の保管費用（税抜）　　　計</t>
    <rPh sb="11" eb="13">
      <t>ゼイヌ</t>
    </rPh>
    <phoneticPr fontId="6"/>
  </si>
  <si>
    <t>必須文書等の保管費用</t>
    <rPh sb="0" eb="2">
      <t>ヒッス</t>
    </rPh>
    <rPh sb="2" eb="4">
      <t>ブンショ</t>
    </rPh>
    <rPh sb="4" eb="5">
      <t>トウ</t>
    </rPh>
    <rPh sb="6" eb="8">
      <t>ホカン</t>
    </rPh>
    <rPh sb="8" eb="10">
      <t>ヒヨウ</t>
    </rPh>
    <phoneticPr fontId="5"/>
  </si>
  <si>
    <t>1～5回</t>
    <rPh sb="3" eb="4">
      <t>カイ</t>
    </rPh>
    <phoneticPr fontId="5"/>
  </si>
  <si>
    <t>6～10回</t>
    <rPh sb="4" eb="5">
      <t>カイ</t>
    </rPh>
    <phoneticPr fontId="6"/>
  </si>
  <si>
    <t>11回～20回</t>
    <rPh sb="2" eb="3">
      <t>カイ</t>
    </rPh>
    <rPh sb="6" eb="7">
      <t>カイ</t>
    </rPh>
    <phoneticPr fontId="6"/>
  </si>
  <si>
    <t>20回以上</t>
    <rPh sb="2" eb="3">
      <t>カイ</t>
    </rPh>
    <rPh sb="3" eb="5">
      <t>イジョウ</t>
    </rPh>
    <phoneticPr fontId="5"/>
  </si>
  <si>
    <t>Ⅲ相</t>
    <rPh sb="0" eb="2">
      <t>3ソウ</t>
    </rPh>
    <phoneticPr fontId="6"/>
  </si>
  <si>
    <t>Ⅱ相</t>
    <rPh sb="0" eb="2">
      <t>2ソウ</t>
    </rPh>
    <phoneticPr fontId="6"/>
  </si>
  <si>
    <t>Ⅰ相</t>
    <rPh sb="0" eb="2">
      <t>1ソウ</t>
    </rPh>
    <phoneticPr fontId="6"/>
  </si>
  <si>
    <t>必要</t>
    <rPh sb="0" eb="2">
      <t>ヒツヨウ</t>
    </rPh>
    <phoneticPr fontId="6"/>
  </si>
  <si>
    <t>非盲検医師・CRCの指名</t>
    <rPh sb="0" eb="3">
      <t>ヒモウケン</t>
    </rPh>
    <rPh sb="3" eb="5">
      <t>イシ</t>
    </rPh>
    <rPh sb="10" eb="12">
      <t>シメイ</t>
    </rPh>
    <phoneticPr fontId="6"/>
  </si>
  <si>
    <t>他診療科医師による評価</t>
    <rPh sb="0" eb="1">
      <t>ホカ</t>
    </rPh>
    <rPh sb="1" eb="4">
      <t>シンリョウカ</t>
    </rPh>
    <rPh sb="4" eb="6">
      <t>イシ</t>
    </rPh>
    <rPh sb="9" eb="11">
      <t>ヒョウカ</t>
    </rPh>
    <phoneticPr fontId="6"/>
  </si>
  <si>
    <t>R</t>
    <phoneticPr fontId="6"/>
  </si>
  <si>
    <t>V</t>
    <phoneticPr fontId="5"/>
  </si>
  <si>
    <t>外注検体処理経費</t>
    <phoneticPr fontId="6"/>
  </si>
  <si>
    <t>外注検体処理経費ポイント数⑤×5,000円×30%×症例数</t>
    <rPh sb="26" eb="29">
      <t>ショウレイスウ</t>
    </rPh>
    <phoneticPr fontId="6"/>
  </si>
  <si>
    <t>（１１）</t>
    <phoneticPr fontId="6"/>
  </si>
  <si>
    <t>外注検体処理経費ポイント数⑤×5,000円×70%×症例数</t>
    <rPh sb="26" eb="29">
      <t>ショウレイスウ</t>
    </rPh>
    <phoneticPr fontId="6"/>
  </si>
  <si>
    <t>（１2）</t>
  </si>
  <si>
    <t>（１３）</t>
    <phoneticPr fontId="6"/>
  </si>
  <si>
    <t>（１４）</t>
    <phoneticPr fontId="6"/>
  </si>
  <si>
    <t>（１５）</t>
    <phoneticPr fontId="6"/>
  </si>
  <si>
    <t>（１６）</t>
    <phoneticPr fontId="6"/>
  </si>
  <si>
    <t>（１７）</t>
    <phoneticPr fontId="6"/>
  </si>
  <si>
    <t>（１８）</t>
    <phoneticPr fontId="6"/>
  </si>
  <si>
    <t>（１９）</t>
    <phoneticPr fontId="6"/>
  </si>
  <si>
    <t>（２０）</t>
    <phoneticPr fontId="6"/>
  </si>
  <si>
    <t>（２１）</t>
    <phoneticPr fontId="6"/>
  </si>
  <si>
    <t>（２２）</t>
    <phoneticPr fontId="6"/>
  </si>
  <si>
    <t>（２３）</t>
    <phoneticPr fontId="6"/>
  </si>
  <si>
    <t>（２４）</t>
    <phoneticPr fontId="6"/>
  </si>
  <si>
    <t>（２５）</t>
    <phoneticPr fontId="6"/>
  </si>
  <si>
    <t>（１）～（2５）までの合計の20％</t>
    <phoneticPr fontId="6"/>
  </si>
  <si>
    <t>必須文書等の保管費用</t>
    <rPh sb="0" eb="2">
      <t>ヒッス</t>
    </rPh>
    <rPh sb="2" eb="4">
      <t>ブンショ</t>
    </rPh>
    <rPh sb="4" eb="5">
      <t>トウ</t>
    </rPh>
    <rPh sb="6" eb="8">
      <t>ホカン</t>
    </rPh>
    <rPh sb="8" eb="10">
      <t>ヒヨウ</t>
    </rPh>
    <phoneticPr fontId="6"/>
  </si>
  <si>
    <t>50,000円/発生時</t>
    <rPh sb="8" eb="10">
      <t>ハッセイ</t>
    </rPh>
    <rPh sb="10" eb="11">
      <t>ジ</t>
    </rPh>
    <phoneticPr fontId="6"/>
  </si>
  <si>
    <t>必須文書等の保管期間が国内GCPに定める期間を超える場合に請求</t>
    <rPh sb="0" eb="2">
      <t>ヒッス</t>
    </rPh>
    <rPh sb="2" eb="4">
      <t>ブンショ</t>
    </rPh>
    <rPh sb="4" eb="5">
      <t>トウ</t>
    </rPh>
    <rPh sb="6" eb="8">
      <t>ホカン</t>
    </rPh>
    <rPh sb="8" eb="10">
      <t>キカン</t>
    </rPh>
    <rPh sb="11" eb="13">
      <t>コクナイ</t>
    </rPh>
    <rPh sb="17" eb="18">
      <t>サダ</t>
    </rPh>
    <rPh sb="20" eb="22">
      <t>キカン</t>
    </rPh>
    <rPh sb="23" eb="24">
      <t>コ</t>
    </rPh>
    <rPh sb="26" eb="28">
      <t>バアイ</t>
    </rPh>
    <rPh sb="29" eb="31">
      <t>セイキュウ</t>
    </rPh>
    <phoneticPr fontId="6"/>
  </si>
  <si>
    <t>その他の費用（２０）被験者負担軽減費・・・半年毎に合算し１０月・４月及び治験終了時に請求する。</t>
    <rPh sb="2" eb="3">
      <t>タ</t>
    </rPh>
    <rPh sb="4" eb="6">
      <t>ヒヨウ</t>
    </rPh>
    <rPh sb="10" eb="13">
      <t>ヒケンシャ</t>
    </rPh>
    <rPh sb="13" eb="15">
      <t>フタン</t>
    </rPh>
    <rPh sb="15" eb="17">
      <t>ケイゲン</t>
    </rPh>
    <rPh sb="17" eb="18">
      <t>ヒ</t>
    </rPh>
    <rPh sb="21" eb="23">
      <t>ハントシ</t>
    </rPh>
    <rPh sb="23" eb="24">
      <t>ゴト</t>
    </rPh>
    <rPh sb="24" eb="25">
      <t>トシゴト</t>
    </rPh>
    <rPh sb="30" eb="31">
      <t>ガツ</t>
    </rPh>
    <rPh sb="33" eb="34">
      <t>ガツ</t>
    </rPh>
    <rPh sb="34" eb="35">
      <t>オヨ</t>
    </rPh>
    <rPh sb="36" eb="38">
      <t>チケン</t>
    </rPh>
    <rPh sb="38" eb="41">
      <t>シュウリョウジ</t>
    </rPh>
    <rPh sb="42" eb="44">
      <t>セイキュウ</t>
    </rPh>
    <phoneticPr fontId="6"/>
  </si>
  <si>
    <t>　　　　　　　　　（２１）観察期脱落症例　 ・・・月締めで翌月請求する。</t>
    <rPh sb="13" eb="16">
      <t>カンサツキ</t>
    </rPh>
    <rPh sb="16" eb="18">
      <t>ダツラク</t>
    </rPh>
    <rPh sb="18" eb="20">
      <t>ショウレイ</t>
    </rPh>
    <rPh sb="25" eb="26">
      <t>ツキ</t>
    </rPh>
    <rPh sb="26" eb="27">
      <t>ジ</t>
    </rPh>
    <rPh sb="29" eb="31">
      <t>ヨクゲツ</t>
    </rPh>
    <rPh sb="31" eb="33">
      <t>セイキュウ</t>
    </rPh>
    <phoneticPr fontId="6"/>
  </si>
  <si>
    <t>　　　　　　　　　（２２）早朝・夜間・休日割増費用　 ・・・月締めで翌月請求する。</t>
    <rPh sb="13" eb="15">
      <t>ソウチョウ</t>
    </rPh>
    <rPh sb="16" eb="18">
      <t>ヤカン</t>
    </rPh>
    <rPh sb="19" eb="21">
      <t>キュウジツ</t>
    </rPh>
    <rPh sb="21" eb="23">
      <t>ワリマシ</t>
    </rPh>
    <rPh sb="23" eb="25">
      <t>ヒヨウ</t>
    </rPh>
    <rPh sb="30" eb="31">
      <t>ツキ</t>
    </rPh>
    <rPh sb="31" eb="32">
      <t>ジ</t>
    </rPh>
    <rPh sb="34" eb="36">
      <t>ヨクゲツ</t>
    </rPh>
    <rPh sb="36" eb="38">
      <t>セイキュウ</t>
    </rPh>
    <phoneticPr fontId="6"/>
  </si>
  <si>
    <t>　　　　　　　　　（２３）必須文書等の保管費用　 ・・・治験終了時に請求する。</t>
    <rPh sb="13" eb="15">
      <t>ヒッス</t>
    </rPh>
    <rPh sb="15" eb="17">
      <t>ブンショ</t>
    </rPh>
    <rPh sb="17" eb="18">
      <t>トウ</t>
    </rPh>
    <rPh sb="19" eb="21">
      <t>ホカン</t>
    </rPh>
    <rPh sb="21" eb="23">
      <t>ヒヨウ</t>
    </rPh>
    <rPh sb="28" eb="30">
      <t>チケン</t>
    </rPh>
    <rPh sb="30" eb="33">
      <t>シュウリョウジ</t>
    </rPh>
    <rPh sb="34" eb="36">
      <t>セイキュウ</t>
    </rPh>
    <phoneticPr fontId="6"/>
  </si>
  <si>
    <t>　　　　　　　　　（２４）（２５）年度更新費　・・・年度更新時（４月）に請求する。</t>
    <rPh sb="17" eb="19">
      <t>ネンド</t>
    </rPh>
    <rPh sb="19" eb="21">
      <t>コウシン</t>
    </rPh>
    <rPh sb="21" eb="22">
      <t>ヒ</t>
    </rPh>
    <rPh sb="26" eb="28">
      <t>ネンド</t>
    </rPh>
    <rPh sb="28" eb="31">
      <t>コウシンジ</t>
    </rPh>
    <rPh sb="33" eb="34">
      <t>ガツ</t>
    </rPh>
    <rPh sb="36" eb="38">
      <t>セイキュウ</t>
    </rPh>
    <phoneticPr fontId="6"/>
  </si>
  <si>
    <t>外注検体処理経費</t>
    <rPh sb="0" eb="2">
      <t>ガイチュウ</t>
    </rPh>
    <rPh sb="2" eb="4">
      <t>ケンタイ</t>
    </rPh>
    <rPh sb="4" eb="6">
      <t>ショリ</t>
    </rPh>
    <rPh sb="6" eb="8">
      <t>ケイヒ</t>
    </rPh>
    <phoneticPr fontId="5"/>
  </si>
  <si>
    <t>外注検体処理経費ポイント数 ⑤</t>
    <rPh sb="0" eb="2">
      <t>ガイチュウ</t>
    </rPh>
    <rPh sb="2" eb="4">
      <t>ケンタイ</t>
    </rPh>
    <rPh sb="4" eb="6">
      <t>ショリ</t>
    </rPh>
    <rPh sb="6" eb="8">
      <t>ケイヒ</t>
    </rPh>
    <rPh sb="12" eb="13">
      <t>スウ</t>
    </rPh>
    <phoneticPr fontId="5"/>
  </si>
  <si>
    <t>画像提供作製経費ポイント数 ③’</t>
    <rPh sb="0" eb="2">
      <t>ガゾウ</t>
    </rPh>
    <rPh sb="2" eb="4">
      <t>テイキョウ</t>
    </rPh>
    <rPh sb="4" eb="6">
      <t>サクセイ</t>
    </rPh>
    <rPh sb="6" eb="8">
      <t>ケイヒ</t>
    </rPh>
    <rPh sb="12" eb="13">
      <t>スウ</t>
    </rPh>
    <phoneticPr fontId="5"/>
  </si>
  <si>
    <t>治験薬管理経費ポイント数 ②</t>
    <rPh sb="0" eb="2">
      <t>チケン</t>
    </rPh>
    <rPh sb="2" eb="3">
      <t>ヤク</t>
    </rPh>
    <rPh sb="3" eb="5">
      <t>カンリ</t>
    </rPh>
    <rPh sb="5" eb="7">
      <t>ケイヒ</t>
    </rPh>
    <rPh sb="11" eb="12">
      <t>スウ</t>
    </rPh>
    <phoneticPr fontId="5"/>
  </si>
  <si>
    <t>臨床試験研究経費ポイント数 ①’</t>
    <rPh sb="12" eb="13">
      <t>スウ</t>
    </rPh>
    <phoneticPr fontId="5"/>
  </si>
  <si>
    <t>（８）</t>
    <phoneticPr fontId="6"/>
  </si>
  <si>
    <t>（１１）</t>
    <phoneticPr fontId="4"/>
  </si>
  <si>
    <t>（１）～（９）の20％</t>
    <phoneticPr fontId="5"/>
  </si>
  <si>
    <t>（１）～（１０）の30％</t>
    <phoneticPr fontId="5"/>
  </si>
  <si>
    <t>（６）</t>
    <phoneticPr fontId="5"/>
  </si>
  <si>
    <t>（１）～（6）の20％</t>
    <phoneticPr fontId="5"/>
  </si>
  <si>
    <t>（１）～（７）の30％</t>
    <phoneticPr fontId="5"/>
  </si>
  <si>
    <t>システム使用料</t>
    <rPh sb="4" eb="7">
      <t>シヨウリョウ</t>
    </rPh>
    <phoneticPr fontId="6"/>
  </si>
  <si>
    <t>（１）～（３）の20％</t>
    <phoneticPr fontId="5"/>
  </si>
  <si>
    <t>（５）</t>
    <phoneticPr fontId="6"/>
  </si>
  <si>
    <t>（1）～（４）の30％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</si>
</sst>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Red]\-#,##0.0"/>
    <numFmt numFmtId="178" formatCode="#,##0_ ;[Red]\-#,##0\ "/>
  </numFmts>
  <fonts count="27">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0.5"/>
      <name val="ＭＳ Ｐ明朝"/>
      <family val="1"/>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b/>
      <sz val="14"/>
      <name val="ＭＳ Ｐ明朝"/>
      <family val="1"/>
      <charset val="128"/>
    </font>
    <font>
      <sz val="11"/>
      <name val="ＭＳ Ｐ明朝"/>
      <family val="1"/>
      <charset val="128"/>
    </font>
    <font>
      <sz val="14"/>
      <name val="ＭＳ Ｐ明朝"/>
      <family val="1"/>
      <charset val="128"/>
    </font>
    <font>
      <sz val="10.5"/>
      <name val="ＭＳ Ｐゴシック"/>
      <family val="3"/>
      <charset val="128"/>
    </font>
    <font>
      <sz val="10.5"/>
      <name val="Arial"/>
      <family val="2"/>
    </font>
    <font>
      <sz val="10.5"/>
      <color theme="1"/>
      <name val="ＭＳ Ｐ明朝"/>
      <family val="1"/>
      <charset val="128"/>
    </font>
    <font>
      <sz val="10"/>
      <name val="ＭＳ Ｐ明朝"/>
      <family val="1"/>
      <charset val="128"/>
    </font>
    <font>
      <sz val="11"/>
      <color theme="1"/>
      <name val="ＭＳ Ｐ明朝"/>
      <family val="1"/>
      <charset val="128"/>
    </font>
    <font>
      <sz val="10"/>
      <color theme="1"/>
      <name val="ＭＳ Ｐ明朝"/>
      <family val="1"/>
      <charset val="128"/>
    </font>
    <font>
      <b/>
      <sz val="10.5"/>
      <name val="ＭＳ Ｐ明朝"/>
      <family val="1"/>
      <charset val="128"/>
    </font>
    <font>
      <sz val="9"/>
      <name val="ＭＳ Ｐ明朝"/>
      <family val="1"/>
      <charset val="128"/>
    </font>
    <font>
      <b/>
      <sz val="11"/>
      <name val="ＭＳ Ｐ明朝"/>
      <family val="1"/>
      <charset val="128"/>
    </font>
    <font>
      <b/>
      <sz val="12"/>
      <name val="ＭＳ Ｐ明朝"/>
      <family val="1"/>
      <charset val="128"/>
    </font>
    <font>
      <b/>
      <sz val="11"/>
      <color theme="3"/>
      <name val="ＭＳ Ｐゴシック"/>
      <family val="2"/>
      <charset val="128"/>
      <scheme val="minor"/>
    </font>
    <font>
      <sz val="11"/>
      <color theme="1"/>
      <name val="ＭＳ Ｐゴシック"/>
      <family val="3"/>
      <charset val="128"/>
      <scheme val="minor"/>
    </font>
    <font>
      <sz val="12"/>
      <name val="ＭＳ Ｐ明朝"/>
      <family val="1"/>
      <charset val="128"/>
    </font>
    <font>
      <b/>
      <u/>
      <sz val="12"/>
      <name val="ＭＳ Ｐ明朝"/>
      <family val="1"/>
      <charset val="128"/>
    </font>
    <font>
      <sz val="10.5"/>
      <color rgb="FFFF0000"/>
      <name val="ＭＳ Ｐ明朝"/>
      <family val="1"/>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CCECFF"/>
        <bgColor indexed="64"/>
      </patternFill>
    </fill>
  </fills>
  <borders count="6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dotted">
        <color indexed="64"/>
      </right>
      <top/>
      <bottom/>
      <diagonal/>
    </border>
    <border>
      <left style="thin">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top/>
      <bottom style="medium">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medium">
        <color indexed="64"/>
      </left>
      <right/>
      <top style="thin">
        <color indexed="64"/>
      </top>
      <bottom/>
      <diagonal/>
    </border>
    <border>
      <left style="double">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top style="thin">
        <color indexed="64"/>
      </top>
      <bottom style="double">
        <color indexed="64"/>
      </bottom>
      <diagonal/>
    </border>
    <border diagonalUp="1">
      <left style="double">
        <color indexed="64"/>
      </left>
      <right/>
      <top style="thin">
        <color indexed="64"/>
      </top>
      <bottom style="thin">
        <color indexed="64"/>
      </bottom>
      <diagonal style="thin">
        <color indexed="64"/>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0" fontId="21" fillId="0" borderId="0">
      <alignment vertical="center"/>
    </xf>
    <xf numFmtId="0" fontId="1" fillId="0" borderId="0">
      <alignment vertical="center"/>
    </xf>
  </cellStyleXfs>
  <cellXfs count="519">
    <xf numFmtId="0" fontId="0" fillId="0" borderId="0" xfId="0">
      <alignment vertical="center"/>
    </xf>
    <xf numFmtId="38" fontId="3" fillId="0" borderId="0" xfId="2" applyFont="1" applyFill="1" applyBorder="1" applyAlignment="1">
      <alignment horizontal="right" vertical="center"/>
    </xf>
    <xf numFmtId="0" fontId="3" fillId="0" borderId="0" xfId="1" applyFont="1" applyFill="1" applyBorder="1">
      <alignment vertical="center"/>
    </xf>
    <xf numFmtId="0" fontId="3" fillId="0" borderId="0" xfId="1" applyFont="1" applyFill="1" applyBorder="1" applyAlignment="1">
      <alignment horizontal="center" vertical="center"/>
    </xf>
    <xf numFmtId="0" fontId="3" fillId="0" borderId="1" xfId="1" applyFont="1" applyFill="1" applyBorder="1" applyAlignment="1"/>
    <xf numFmtId="38" fontId="3" fillId="0" borderId="0" xfId="2" applyFont="1" applyFill="1" applyBorder="1" applyAlignment="1"/>
    <xf numFmtId="0" fontId="3" fillId="0" borderId="0" xfId="1" applyFont="1" applyFill="1" applyBorder="1" applyAlignment="1"/>
    <xf numFmtId="0" fontId="3" fillId="0" borderId="0" xfId="1" applyFont="1" applyFill="1" applyBorder="1" applyAlignment="1">
      <alignment horizontal="left"/>
    </xf>
    <xf numFmtId="49" fontId="3" fillId="0" borderId="0" xfId="1" applyNumberFormat="1" applyFont="1" applyFill="1" applyBorder="1" applyAlignment="1">
      <alignment wrapText="1"/>
    </xf>
    <xf numFmtId="0" fontId="3" fillId="0" borderId="2" xfId="1" applyFont="1" applyFill="1" applyBorder="1" applyAlignment="1"/>
    <xf numFmtId="49" fontId="3" fillId="0" borderId="2" xfId="1" applyNumberFormat="1" applyFont="1" applyFill="1" applyBorder="1" applyAlignment="1">
      <alignment wrapText="1"/>
    </xf>
    <xf numFmtId="0" fontId="3" fillId="0" borderId="2" xfId="1" applyFont="1" applyFill="1" applyBorder="1" applyAlignment="1">
      <alignment horizontal="right"/>
    </xf>
    <xf numFmtId="0" fontId="8" fillId="0" borderId="0" xfId="1" applyFont="1" applyFill="1" applyBorder="1">
      <alignment vertical="center"/>
    </xf>
    <xf numFmtId="0" fontId="9" fillId="0" borderId="0" xfId="1" applyFont="1" applyFill="1" applyBorder="1" applyAlignment="1">
      <alignment horizontal="center" vertical="center"/>
    </xf>
    <xf numFmtId="38" fontId="8" fillId="0" borderId="0" xfId="2" applyFont="1" applyFill="1" applyBorder="1" applyAlignment="1">
      <alignment horizontal="right" vertical="center"/>
    </xf>
    <xf numFmtId="0" fontId="3" fillId="0" borderId="1" xfId="1" applyNumberFormat="1" applyFont="1" applyFill="1" applyBorder="1" applyAlignment="1">
      <alignment vertical="center"/>
    </xf>
    <xf numFmtId="0" fontId="3" fillId="0" borderId="0" xfId="1" applyNumberFormat="1" applyFont="1" applyFill="1" applyBorder="1">
      <alignment vertical="center"/>
    </xf>
    <xf numFmtId="0" fontId="3" fillId="0" borderId="0" xfId="1" applyFont="1" applyFill="1" applyBorder="1" applyAlignment="1">
      <alignment vertical="center"/>
    </xf>
    <xf numFmtId="178" fontId="3" fillId="0" borderId="0" xfId="1" applyNumberFormat="1" applyFont="1" applyFill="1" applyBorder="1" applyAlignment="1">
      <alignment vertical="center"/>
    </xf>
    <xf numFmtId="0" fontId="3" fillId="0" borderId="0" xfId="1" applyFont="1" applyFill="1" applyBorder="1" applyAlignment="1">
      <alignment vertical="top"/>
    </xf>
    <xf numFmtId="178" fontId="3" fillId="0" borderId="0" xfId="1" applyNumberFormat="1" applyFont="1" applyFill="1" applyBorder="1" applyAlignment="1">
      <alignment vertical="top"/>
    </xf>
    <xf numFmtId="0" fontId="3" fillId="0" borderId="4" xfId="1" applyFont="1" applyFill="1" applyBorder="1" applyAlignment="1">
      <alignment vertical="center"/>
    </xf>
    <xf numFmtId="0" fontId="8" fillId="0" borderId="0" xfId="1" applyFont="1" applyFill="1" applyBorder="1" applyAlignment="1">
      <alignment horizontal="right" vertical="center"/>
    </xf>
    <xf numFmtId="0" fontId="8" fillId="0" borderId="0" xfId="1" applyFont="1" applyFill="1" applyBorder="1" applyAlignment="1">
      <alignment horizontal="center" vertical="center"/>
    </xf>
    <xf numFmtId="38" fontId="8" fillId="0" borderId="0" xfId="2" applyFont="1" applyFill="1" applyBorder="1">
      <alignment vertical="center"/>
    </xf>
    <xf numFmtId="0" fontId="3" fillId="0" borderId="0" xfId="1" applyFont="1" applyFill="1" applyBorder="1" applyAlignment="1">
      <alignment vertical="center" textRotation="255"/>
    </xf>
    <xf numFmtId="0" fontId="8" fillId="0" borderId="0" xfId="1" applyFont="1" applyFill="1" applyAlignment="1">
      <alignment vertical="top"/>
    </xf>
    <xf numFmtId="0" fontId="3" fillId="0" borderId="0" xfId="1" applyNumberFormat="1" applyFont="1" applyFill="1" applyBorder="1" applyAlignment="1">
      <alignment vertical="center"/>
    </xf>
    <xf numFmtId="0" fontId="8" fillId="0" borderId="0" xfId="1" applyFont="1" applyFill="1" applyBorder="1" applyAlignment="1">
      <alignment horizontal="left" vertical="top"/>
    </xf>
    <xf numFmtId="0" fontId="8" fillId="0" borderId="0" xfId="1" applyFont="1" applyFill="1" applyBorder="1" applyAlignment="1">
      <alignment vertical="top" wrapText="1"/>
    </xf>
    <xf numFmtId="0" fontId="3" fillId="0" borderId="34" xfId="1" applyFont="1" applyFill="1" applyBorder="1" applyAlignment="1">
      <alignment horizontal="left" vertical="center" wrapText="1"/>
    </xf>
    <xf numFmtId="0" fontId="3" fillId="0" borderId="50" xfId="1" applyFont="1" applyFill="1" applyBorder="1" applyAlignment="1">
      <alignment horizontal="left" vertical="center" wrapText="1"/>
    </xf>
    <xf numFmtId="0" fontId="3" fillId="0" borderId="4" xfId="1" applyFont="1" applyFill="1" applyBorder="1" applyAlignment="1">
      <alignment horizontal="center" vertical="center" wrapText="1"/>
    </xf>
    <xf numFmtId="3" fontId="3" fillId="0" borderId="4" xfId="1" applyNumberFormat="1" applyFont="1" applyFill="1" applyBorder="1" applyAlignment="1">
      <alignment vertical="center" wrapText="1"/>
    </xf>
    <xf numFmtId="0" fontId="3" fillId="0" borderId="4" xfId="1" applyFont="1" applyFill="1" applyBorder="1" applyAlignment="1">
      <alignment vertical="center" wrapText="1"/>
    </xf>
    <xf numFmtId="9" fontId="3" fillId="0" borderId="4" xfId="1" applyNumberFormat="1" applyFont="1" applyFill="1" applyBorder="1" applyAlignment="1">
      <alignment vertical="center" wrapText="1"/>
    </xf>
    <xf numFmtId="0" fontId="3" fillId="0" borderId="9" xfId="1" applyFont="1" applyFill="1" applyBorder="1" applyAlignment="1">
      <alignment horizontal="left" vertical="center" wrapText="1"/>
    </xf>
    <xf numFmtId="38" fontId="3" fillId="0" borderId="1" xfId="2" applyFont="1" applyFill="1" applyBorder="1" applyAlignment="1">
      <alignment vertical="center"/>
    </xf>
    <xf numFmtId="0" fontId="3" fillId="0" borderId="1" xfId="1" applyFont="1" applyFill="1" applyBorder="1" applyAlignment="1">
      <alignment horizontal="center" vertical="center"/>
    </xf>
    <xf numFmtId="38" fontId="3" fillId="0" borderId="1" xfId="2" applyNumberFormat="1" applyFont="1" applyFill="1" applyBorder="1" applyAlignment="1">
      <alignment vertical="center"/>
    </xf>
    <xf numFmtId="177" fontId="3" fillId="0" borderId="1" xfId="2" applyNumberFormat="1" applyFont="1" applyFill="1" applyBorder="1" applyAlignment="1">
      <alignment vertical="center"/>
    </xf>
    <xf numFmtId="38" fontId="3" fillId="0" borderId="1" xfId="2" applyFont="1" applyFill="1" applyBorder="1" applyAlignment="1">
      <alignment horizontal="center" vertical="center"/>
    </xf>
    <xf numFmtId="0" fontId="3" fillId="0" borderId="4" xfId="1" applyFont="1" applyFill="1" applyBorder="1" applyAlignment="1">
      <alignment horizontal="center" vertical="center"/>
    </xf>
    <xf numFmtId="3" fontId="3" fillId="0" borderId="4" xfId="1" applyNumberFormat="1" applyFont="1" applyFill="1" applyBorder="1" applyAlignment="1">
      <alignment vertical="center"/>
    </xf>
    <xf numFmtId="0" fontId="3" fillId="0" borderId="9" xfId="1" applyFont="1" applyFill="1" applyBorder="1" applyAlignment="1">
      <alignment vertical="center" wrapText="1"/>
    </xf>
    <xf numFmtId="0" fontId="3" fillId="0" borderId="9" xfId="1" applyFont="1" applyFill="1" applyBorder="1" applyAlignment="1">
      <alignment vertical="top" wrapText="1"/>
    </xf>
    <xf numFmtId="0" fontId="3" fillId="0" borderId="1" xfId="1" applyFont="1" applyFill="1" applyBorder="1" applyAlignment="1">
      <alignment vertical="top"/>
    </xf>
    <xf numFmtId="0" fontId="3" fillId="0" borderId="1" xfId="1" applyFont="1" applyFill="1" applyBorder="1" applyAlignment="1">
      <alignment horizontal="center" vertical="top"/>
    </xf>
    <xf numFmtId="38" fontId="3" fillId="0" borderId="1" xfId="2" applyFont="1" applyFill="1" applyBorder="1" applyAlignment="1">
      <alignment horizontal="center" vertical="top"/>
    </xf>
    <xf numFmtId="38" fontId="3" fillId="0" borderId="10" xfId="2" applyFont="1" applyFill="1" applyBorder="1" applyAlignment="1">
      <alignment vertical="top"/>
    </xf>
    <xf numFmtId="0" fontId="3" fillId="0" borderId="2" xfId="1" applyFont="1" applyFill="1" applyBorder="1" applyAlignment="1">
      <alignment horizontal="left" vertical="center"/>
    </xf>
    <xf numFmtId="38" fontId="3" fillId="0" borderId="2" xfId="2" applyFont="1" applyFill="1" applyBorder="1" applyAlignment="1">
      <alignment horizontal="right" vertical="center" wrapText="1"/>
    </xf>
    <xf numFmtId="0" fontId="3" fillId="0" borderId="2" xfId="1" applyFont="1" applyFill="1" applyBorder="1">
      <alignment vertical="center"/>
    </xf>
    <xf numFmtId="0" fontId="3" fillId="0" borderId="2" xfId="1" applyFont="1" applyFill="1" applyBorder="1" applyAlignment="1">
      <alignment horizontal="center" vertical="center"/>
    </xf>
    <xf numFmtId="0" fontId="3" fillId="0" borderId="2" xfId="1" applyFont="1" applyFill="1" applyBorder="1" applyAlignment="1">
      <alignment vertical="top" wrapText="1"/>
    </xf>
    <xf numFmtId="38" fontId="3" fillId="0" borderId="1" xfId="2" applyFont="1" applyFill="1" applyBorder="1" applyAlignment="1">
      <alignment vertical="top"/>
    </xf>
    <xf numFmtId="0" fontId="3" fillId="0" borderId="42" xfId="1" applyFont="1" applyFill="1" applyBorder="1" applyAlignment="1">
      <alignment vertical="top" wrapText="1"/>
    </xf>
    <xf numFmtId="0" fontId="3" fillId="0" borderId="9" xfId="1" applyFont="1" applyFill="1" applyBorder="1" applyAlignment="1">
      <alignment horizontal="left" vertical="top" wrapText="1"/>
    </xf>
    <xf numFmtId="0" fontId="3" fillId="0" borderId="1" xfId="1" applyFont="1" applyFill="1" applyBorder="1" applyAlignment="1">
      <alignment vertical="top" wrapText="1"/>
    </xf>
    <xf numFmtId="49" fontId="3" fillId="0" borderId="0" xfId="1" applyNumberFormat="1" applyFont="1" applyFill="1" applyBorder="1">
      <alignment vertical="center"/>
    </xf>
    <xf numFmtId="49" fontId="3" fillId="0" borderId="0" xfId="1" applyNumberFormat="1" applyFont="1" applyFill="1" applyBorder="1" applyAlignment="1">
      <alignment horizontal="right" vertical="center"/>
    </xf>
    <xf numFmtId="49" fontId="3" fillId="0" borderId="0" xfId="1" applyNumberFormat="1" applyFont="1" applyFill="1" applyBorder="1" applyAlignment="1">
      <alignment horizontal="center" vertical="center"/>
    </xf>
    <xf numFmtId="49" fontId="3" fillId="0" borderId="0" xfId="1" applyNumberFormat="1" applyFont="1" applyFill="1" applyBorder="1" applyAlignment="1">
      <alignment vertical="center"/>
    </xf>
    <xf numFmtId="49" fontId="3" fillId="0" borderId="1" xfId="1" applyNumberFormat="1" applyFont="1" applyFill="1" applyBorder="1">
      <alignment vertical="center"/>
    </xf>
    <xf numFmtId="38" fontId="3" fillId="0" borderId="1" xfId="2" applyFont="1" applyFill="1" applyBorder="1">
      <alignment vertical="center"/>
    </xf>
    <xf numFmtId="0" fontId="3" fillId="0" borderId="0" xfId="1" applyFont="1" applyFill="1">
      <alignment vertical="center"/>
    </xf>
    <xf numFmtId="0" fontId="3" fillId="0" borderId="0" xfId="1" applyFont="1">
      <alignment vertical="center"/>
    </xf>
    <xf numFmtId="0" fontId="3" fillId="0" borderId="0" xfId="1" applyFont="1" applyFill="1" applyBorder="1" applyAlignment="1">
      <alignment horizontal="right" vertical="center"/>
    </xf>
    <xf numFmtId="38" fontId="3" fillId="0" borderId="0" xfId="1" applyNumberFormat="1" applyFont="1" applyFill="1" applyBorder="1" applyAlignment="1">
      <alignment vertical="center"/>
    </xf>
    <xf numFmtId="0" fontId="12" fillId="0" borderId="1" xfId="0" applyFont="1" applyBorder="1" applyAlignment="1">
      <alignment vertical="top" wrapText="1"/>
    </xf>
    <xf numFmtId="38" fontId="3" fillId="0" borderId="0" xfId="1" applyNumberFormat="1" applyFont="1" applyFill="1" applyBorder="1" applyAlignment="1">
      <alignment horizontal="right" vertical="center"/>
    </xf>
    <xf numFmtId="0" fontId="3" fillId="0" borderId="4" xfId="1" applyFont="1" applyFill="1" applyBorder="1" applyAlignment="1">
      <alignment horizontal="center" vertical="top"/>
    </xf>
    <xf numFmtId="38" fontId="3" fillId="0" borderId="4" xfId="2" applyFont="1" applyFill="1" applyBorder="1" applyAlignment="1">
      <alignment horizontal="center" vertical="top"/>
    </xf>
    <xf numFmtId="0" fontId="3" fillId="0" borderId="0" xfId="1" applyFont="1" applyFill="1" applyBorder="1" applyAlignment="1">
      <alignment horizontal="distributed"/>
    </xf>
    <xf numFmtId="0" fontId="3" fillId="0" borderId="0" xfId="1" applyFont="1" applyFill="1" applyBorder="1" applyAlignment="1">
      <alignment horizontal="center"/>
    </xf>
    <xf numFmtId="0" fontId="3" fillId="0" borderId="0" xfId="1" applyFont="1" applyFill="1" applyBorder="1" applyAlignment="1">
      <alignment horizontal="center" vertical="center"/>
    </xf>
    <xf numFmtId="0" fontId="3" fillId="0" borderId="1" xfId="1" applyFont="1" applyFill="1" applyBorder="1" applyAlignment="1">
      <alignment horizontal="left"/>
    </xf>
    <xf numFmtId="49" fontId="3" fillId="0" borderId="50" xfId="1" applyNumberFormat="1" applyFont="1" applyFill="1" applyBorder="1" applyAlignment="1">
      <alignment horizontal="left" vertical="center" shrinkToFit="1"/>
    </xf>
    <xf numFmtId="0" fontId="3" fillId="0" borderId="4" xfId="1" applyFont="1" applyFill="1" applyBorder="1" applyAlignment="1">
      <alignment vertical="center"/>
    </xf>
    <xf numFmtId="0" fontId="3" fillId="0" borderId="1" xfId="1" applyFont="1" applyFill="1" applyBorder="1" applyAlignment="1">
      <alignment vertical="center"/>
    </xf>
    <xf numFmtId="0" fontId="3" fillId="0" borderId="4" xfId="1" applyFont="1" applyFill="1" applyBorder="1">
      <alignment vertical="center"/>
    </xf>
    <xf numFmtId="0" fontId="3" fillId="0" borderId="42" xfId="1" applyFont="1" applyFill="1" applyBorder="1">
      <alignment vertical="center"/>
    </xf>
    <xf numFmtId="38" fontId="3" fillId="0" borderId="1" xfId="2" applyFont="1" applyFill="1" applyBorder="1" applyAlignment="1">
      <alignment horizontal="right" vertical="top"/>
    </xf>
    <xf numFmtId="0" fontId="3" fillId="0" borderId="0" xfId="1" applyFont="1" applyFill="1" applyBorder="1" applyAlignment="1">
      <alignment horizontal="right" vertical="center"/>
    </xf>
    <xf numFmtId="38" fontId="3" fillId="0" borderId="0" xfId="1" applyNumberFormat="1" applyFont="1" applyFill="1" applyBorder="1" applyAlignment="1">
      <alignment vertical="center"/>
    </xf>
    <xf numFmtId="0" fontId="3" fillId="0" borderId="0" xfId="1" applyFont="1" applyFill="1" applyBorder="1" applyAlignment="1">
      <alignment vertical="center"/>
    </xf>
    <xf numFmtId="0" fontId="3" fillId="0" borderId="1" xfId="1" applyFont="1" applyFill="1" applyBorder="1" applyAlignment="1">
      <alignment horizontal="left" vertical="top" wrapText="1"/>
    </xf>
    <xf numFmtId="0" fontId="3" fillId="0" borderId="10" xfId="1" applyFont="1" applyFill="1" applyBorder="1" applyAlignment="1">
      <alignment horizontal="left" vertical="top" wrapText="1"/>
    </xf>
    <xf numFmtId="0" fontId="3" fillId="0" borderId="1" xfId="1" applyFont="1" applyFill="1" applyBorder="1" applyAlignment="1">
      <alignment horizontal="center" vertical="top" wrapText="1"/>
    </xf>
    <xf numFmtId="38" fontId="3" fillId="0" borderId="0" xfId="1" applyNumberFormat="1" applyFont="1" applyFill="1" applyBorder="1" applyAlignment="1">
      <alignment horizontal="right" vertical="center"/>
    </xf>
    <xf numFmtId="38" fontId="3" fillId="0" borderId="0" xfId="2" applyFont="1" applyFill="1" applyBorder="1" applyAlignment="1">
      <alignment horizontal="right" vertical="center"/>
    </xf>
    <xf numFmtId="0" fontId="12" fillId="0" borderId="0" xfId="0" applyFont="1" applyAlignment="1">
      <alignment vertical="center" wrapText="1"/>
    </xf>
    <xf numFmtId="0" fontId="3" fillId="0" borderId="4" xfId="1" applyFont="1" applyFill="1" applyBorder="1" applyAlignment="1">
      <alignment vertical="top" wrapText="1"/>
    </xf>
    <xf numFmtId="49" fontId="3" fillId="0" borderId="34" xfId="1" applyNumberFormat="1" applyFont="1" applyFill="1" applyBorder="1" applyAlignment="1">
      <alignment horizontal="left" vertical="center" shrinkToFit="1"/>
    </xf>
    <xf numFmtId="0" fontId="14" fillId="0" borderId="0" xfId="0" applyFont="1">
      <alignment vertical="center"/>
    </xf>
    <xf numFmtId="0" fontId="14" fillId="0" borderId="0" xfId="0" applyFont="1" applyAlignment="1">
      <alignment vertical="center"/>
    </xf>
    <xf numFmtId="0" fontId="12" fillId="0" borderId="0" xfId="0" applyFont="1">
      <alignment vertical="center"/>
    </xf>
    <xf numFmtId="0" fontId="3" fillId="0" borderId="30" xfId="0" applyFont="1" applyBorder="1" applyAlignment="1">
      <alignment horizontal="center" vertical="center" wrapText="1"/>
    </xf>
    <xf numFmtId="0" fontId="12" fillId="0" borderId="0" xfId="0" applyFont="1" applyAlignment="1">
      <alignment horizontal="right" vertical="center"/>
    </xf>
    <xf numFmtId="0" fontId="15" fillId="0" borderId="0" xfId="0" applyFont="1" applyFill="1" applyAlignment="1">
      <alignment horizontal="center" vertical="center"/>
    </xf>
    <xf numFmtId="0" fontId="15" fillId="0" borderId="0" xfId="0" applyFont="1" applyFill="1" applyAlignment="1">
      <alignment vertical="center" wrapText="1"/>
    </xf>
    <xf numFmtId="0" fontId="15"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horizontal="center" vertical="center"/>
    </xf>
    <xf numFmtId="0" fontId="3" fillId="0" borderId="23" xfId="0" applyFont="1" applyBorder="1" applyAlignment="1">
      <alignment horizontal="center" vertical="center" wrapText="1"/>
    </xf>
    <xf numFmtId="0" fontId="8" fillId="0" borderId="0" xfId="3" applyFont="1"/>
    <xf numFmtId="0" fontId="8" fillId="0" borderId="0" xfId="3" applyFont="1" applyAlignment="1">
      <alignment horizontal="center" vertical="center"/>
    </xf>
    <xf numFmtId="0" fontId="17" fillId="0" borderId="0" xfId="3" applyFont="1" applyBorder="1" applyAlignment="1">
      <alignment horizontal="center" vertical="center"/>
    </xf>
    <xf numFmtId="0" fontId="17" fillId="0" borderId="0" xfId="3" applyFont="1" applyBorder="1" applyAlignment="1">
      <alignment horizontal="left" vertical="center"/>
    </xf>
    <xf numFmtId="0" fontId="7" fillId="0" borderId="0" xfId="3" applyFont="1" applyBorder="1" applyAlignment="1">
      <alignment horizontal="center" vertical="top" wrapText="1"/>
    </xf>
    <xf numFmtId="0" fontId="3" fillId="0" borderId="0" xfId="3" applyFont="1"/>
    <xf numFmtId="0" fontId="18" fillId="0" borderId="0" xfId="3" applyFont="1" applyBorder="1" applyAlignment="1">
      <alignment vertical="center" wrapText="1"/>
    </xf>
    <xf numFmtId="0" fontId="18" fillId="0" borderId="0" xfId="3" applyFont="1" applyBorder="1" applyAlignment="1">
      <alignment horizontal="right" vertical="center"/>
    </xf>
    <xf numFmtId="0" fontId="18" fillId="0" borderId="0" xfId="3" applyFont="1" applyBorder="1" applyAlignment="1">
      <alignment vertical="center"/>
    </xf>
    <xf numFmtId="0" fontId="16" fillId="0" borderId="0" xfId="3" applyFont="1"/>
    <xf numFmtId="0" fontId="3" fillId="3" borderId="9" xfId="3" applyFont="1" applyFill="1" applyBorder="1" applyAlignment="1">
      <alignment horizontal="center" vertical="center" wrapText="1"/>
    </xf>
    <xf numFmtId="0" fontId="3" fillId="0" borderId="0" xfId="3" applyFont="1" applyAlignment="1">
      <alignment vertical="center"/>
    </xf>
    <xf numFmtId="0" fontId="3" fillId="3" borderId="27" xfId="3" applyFont="1" applyFill="1" applyBorder="1" applyAlignment="1">
      <alignment horizontal="center" vertical="center" wrapText="1"/>
    </xf>
    <xf numFmtId="0" fontId="3" fillId="0" borderId="0" xfId="3" applyFont="1" applyFill="1" applyBorder="1" applyAlignment="1">
      <alignment horizontal="center" vertical="center" shrinkToFit="1"/>
    </xf>
    <xf numFmtId="0" fontId="3" fillId="0" borderId="0" xfId="3" applyFont="1" applyFill="1" applyBorder="1" applyAlignment="1">
      <alignment horizontal="left" vertical="center" wrapText="1"/>
    </xf>
    <xf numFmtId="0" fontId="3" fillId="0" borderId="0" xfId="3" applyFont="1" applyFill="1" applyBorder="1" applyAlignment="1">
      <alignment horizontal="center" vertical="center" wrapText="1"/>
    </xf>
    <xf numFmtId="0" fontId="3" fillId="0" borderId="0" xfId="3" applyFont="1" applyAlignment="1">
      <alignment horizontal="center" vertical="center"/>
    </xf>
    <xf numFmtId="0" fontId="3" fillId="0" borderId="3" xfId="3" applyFont="1" applyBorder="1" applyAlignment="1">
      <alignment vertical="center"/>
    </xf>
    <xf numFmtId="0" fontId="3" fillId="0" borderId="0" xfId="3" applyFont="1" applyBorder="1" applyAlignment="1">
      <alignment vertical="center"/>
    </xf>
    <xf numFmtId="0" fontId="8" fillId="0" borderId="0" xfId="3" applyFont="1" applyAlignment="1">
      <alignment vertical="center"/>
    </xf>
    <xf numFmtId="0" fontId="8" fillId="0" borderId="0" xfId="3" applyFont="1" applyAlignment="1">
      <alignment horizontal="left" vertical="center"/>
    </xf>
    <xf numFmtId="0" fontId="8" fillId="0" borderId="0" xfId="3" applyFont="1" applyAlignment="1">
      <alignment horizontal="center"/>
    </xf>
    <xf numFmtId="0" fontId="8" fillId="0" borderId="0" xfId="3" applyFont="1" applyAlignment="1"/>
    <xf numFmtId="0" fontId="8" fillId="0" borderId="0" xfId="3" applyFont="1" applyAlignment="1">
      <alignment horizontal="left"/>
    </xf>
    <xf numFmtId="0" fontId="17" fillId="0" borderId="0" xfId="3" applyFont="1" applyAlignment="1">
      <alignment horizontal="right"/>
    </xf>
    <xf numFmtId="0" fontId="17" fillId="0" borderId="0" xfId="3" applyFont="1" applyAlignment="1">
      <alignment horizontal="right" vertical="center"/>
    </xf>
    <xf numFmtId="0" fontId="17" fillId="0" borderId="0" xfId="3" applyFont="1" applyAlignment="1"/>
    <xf numFmtId="0" fontId="3" fillId="0" borderId="54" xfId="3" applyFont="1" applyFill="1" applyBorder="1" applyAlignment="1">
      <alignment horizontal="center" vertical="center" shrinkToFit="1"/>
    </xf>
    <xf numFmtId="0" fontId="3" fillId="0" borderId="24" xfId="3" applyFont="1" applyFill="1" applyBorder="1" applyAlignment="1">
      <alignment horizontal="center" vertical="center" shrinkToFit="1"/>
    </xf>
    <xf numFmtId="0" fontId="3" fillId="3" borderId="1" xfId="3" applyFont="1" applyFill="1" applyBorder="1" applyAlignment="1">
      <alignment horizontal="center" vertical="center" wrapText="1"/>
    </xf>
    <xf numFmtId="0" fontId="3" fillId="0" borderId="55" xfId="3" applyFont="1" applyFill="1" applyBorder="1" applyAlignment="1">
      <alignment horizontal="center" vertical="center" wrapText="1"/>
    </xf>
    <xf numFmtId="0" fontId="16" fillId="0" borderId="0" xfId="3" applyFont="1" applyBorder="1" applyAlignment="1">
      <alignment vertical="center" wrapText="1"/>
    </xf>
    <xf numFmtId="0" fontId="12" fillId="0" borderId="0" xfId="1" applyFont="1" applyFill="1" applyBorder="1" applyAlignment="1">
      <alignment horizontal="left" vertical="center" wrapText="1"/>
    </xf>
    <xf numFmtId="0" fontId="12" fillId="0" borderId="7" xfId="1" applyFont="1" applyFill="1" applyBorder="1" applyAlignment="1">
      <alignment horizontal="left" vertical="top" wrapText="1"/>
    </xf>
    <xf numFmtId="0" fontId="12" fillId="0" borderId="7" xfId="1" applyFont="1" applyFill="1" applyBorder="1" applyAlignment="1">
      <alignment horizontal="center" vertical="top"/>
    </xf>
    <xf numFmtId="38" fontId="12" fillId="0" borderId="7" xfId="2" applyFont="1" applyFill="1" applyBorder="1" applyAlignment="1">
      <alignment vertical="top"/>
    </xf>
    <xf numFmtId="38" fontId="12" fillId="0" borderId="7" xfId="2" applyFont="1" applyFill="1" applyBorder="1" applyAlignment="1">
      <alignment horizontal="center" vertical="top"/>
    </xf>
    <xf numFmtId="38" fontId="12" fillId="0" borderId="8" xfId="2" applyFont="1" applyFill="1" applyBorder="1" applyAlignment="1">
      <alignment vertical="top"/>
    </xf>
    <xf numFmtId="0" fontId="12" fillId="0" borderId="0" xfId="1" applyFont="1" applyFill="1" applyBorder="1" applyAlignment="1">
      <alignment vertical="top" wrapText="1"/>
    </xf>
    <xf numFmtId="0" fontId="12" fillId="0" borderId="5" xfId="1" applyFont="1" applyFill="1" applyBorder="1" applyAlignment="1">
      <alignment vertical="top" wrapText="1"/>
    </xf>
    <xf numFmtId="0" fontId="12" fillId="0" borderId="0" xfId="1" applyFont="1" applyFill="1" applyBorder="1" applyAlignment="1">
      <alignment vertical="center" wrapText="1"/>
    </xf>
    <xf numFmtId="3" fontId="12" fillId="0" borderId="0" xfId="1" applyNumberFormat="1" applyFont="1" applyFill="1" applyBorder="1" applyAlignment="1">
      <alignment vertical="center" wrapText="1"/>
    </xf>
    <xf numFmtId="0" fontId="3" fillId="0" borderId="0" xfId="1" applyFont="1" applyFill="1" applyBorder="1" applyAlignment="1">
      <alignment horizontal="right"/>
    </xf>
    <xf numFmtId="0" fontId="3" fillId="0" borderId="0" xfId="0" applyFont="1" applyAlignment="1">
      <alignment horizontal="left" vertical="center"/>
    </xf>
    <xf numFmtId="0" fontId="3" fillId="0" borderId="0" xfId="0" applyFont="1">
      <alignment vertical="center"/>
    </xf>
    <xf numFmtId="0" fontId="3" fillId="0" borderId="27" xfId="0" applyFont="1" applyBorder="1" applyAlignment="1">
      <alignment horizontal="center" vertical="center"/>
    </xf>
    <xf numFmtId="0" fontId="3" fillId="0" borderId="26" xfId="0" applyFont="1" applyBorder="1">
      <alignment vertical="center"/>
    </xf>
    <xf numFmtId="0" fontId="3" fillId="0" borderId="27" xfId="0" applyFont="1" applyBorder="1" applyAlignment="1">
      <alignment vertical="center" wrapText="1"/>
    </xf>
    <xf numFmtId="0" fontId="3" fillId="0" borderId="26" xfId="0" applyFont="1" applyBorder="1" applyAlignment="1">
      <alignment vertical="center" wrapText="1"/>
    </xf>
    <xf numFmtId="0" fontId="3" fillId="0" borderId="27" xfId="0" applyFont="1" applyBorder="1">
      <alignment vertical="center"/>
    </xf>
    <xf numFmtId="0" fontId="3" fillId="0" borderId="34" xfId="0" applyFont="1" applyBorder="1" applyAlignment="1">
      <alignment vertical="center"/>
    </xf>
    <xf numFmtId="0" fontId="3" fillId="0" borderId="2" xfId="0" applyFont="1" applyBorder="1" applyAlignment="1">
      <alignment horizontal="left" vertical="center"/>
    </xf>
    <xf numFmtId="0" fontId="3" fillId="0" borderId="26" xfId="0" applyFont="1" applyBorder="1" applyAlignment="1">
      <alignment vertical="center"/>
    </xf>
    <xf numFmtId="0" fontId="12" fillId="0" borderId="0" xfId="0" applyFont="1" applyAlignment="1">
      <alignment horizontal="left" vertical="top" wrapText="1"/>
    </xf>
    <xf numFmtId="0" fontId="12" fillId="0" borderId="0" xfId="0" applyFont="1" applyAlignment="1">
      <alignment horizontal="left" vertical="center"/>
    </xf>
    <xf numFmtId="0" fontId="3" fillId="0" borderId="0" xfId="1" applyFont="1" applyFill="1" applyBorder="1" applyAlignment="1">
      <alignment vertical="center"/>
    </xf>
    <xf numFmtId="0" fontId="3" fillId="0" borderId="4" xfId="1" applyFont="1" applyFill="1" applyBorder="1" applyAlignment="1">
      <alignment vertical="center"/>
    </xf>
    <xf numFmtId="0" fontId="3" fillId="0" borderId="4" xfId="1" applyFont="1" applyFill="1" applyBorder="1">
      <alignment vertical="center"/>
    </xf>
    <xf numFmtId="0" fontId="3" fillId="0" borderId="42" xfId="1" applyFont="1" applyFill="1" applyBorder="1">
      <alignment vertical="center"/>
    </xf>
    <xf numFmtId="0" fontId="3" fillId="0" borderId="0" xfId="3" applyFont="1" applyAlignment="1">
      <alignment horizontal="right" vertical="center"/>
    </xf>
    <xf numFmtId="0" fontId="3" fillId="3" borderId="27" xfId="3" applyFont="1" applyFill="1" applyBorder="1" applyAlignment="1">
      <alignment vertical="center"/>
    </xf>
    <xf numFmtId="49" fontId="3" fillId="0" borderId="0" xfId="3" applyNumberFormat="1" applyFont="1" applyFill="1" applyBorder="1" applyAlignment="1">
      <alignment horizontal="center" vertical="center" wrapText="1"/>
    </xf>
    <xf numFmtId="49" fontId="3" fillId="0" borderId="25" xfId="3" applyNumberFormat="1" applyFont="1" applyFill="1" applyBorder="1" applyAlignment="1">
      <alignment horizontal="center" vertical="center" wrapText="1"/>
    </xf>
    <xf numFmtId="49" fontId="3" fillId="3" borderId="34" xfId="3" applyNumberFormat="1" applyFont="1" applyFill="1" applyBorder="1" applyAlignment="1">
      <alignment horizontal="center" vertical="center" wrapText="1"/>
    </xf>
    <xf numFmtId="0" fontId="3" fillId="0" borderId="62" xfId="3" applyFont="1" applyBorder="1" applyAlignment="1">
      <alignment horizontal="center" vertical="center" wrapText="1"/>
    </xf>
    <xf numFmtId="0" fontId="3" fillId="0" borderId="61" xfId="3" applyFont="1" applyBorder="1" applyAlignment="1">
      <alignment horizontal="center" vertical="center" wrapText="1"/>
    </xf>
    <xf numFmtId="0" fontId="3" fillId="0" borderId="30" xfId="3" applyFont="1" applyBorder="1" applyAlignment="1">
      <alignment horizontal="center" vertical="center" wrapText="1"/>
    </xf>
    <xf numFmtId="0" fontId="3" fillId="0" borderId="63" xfId="3" applyFont="1" applyBorder="1" applyAlignment="1">
      <alignment horizontal="center" vertical="center" wrapText="1"/>
    </xf>
    <xf numFmtId="49" fontId="3" fillId="0" borderId="50" xfId="1" applyNumberFormat="1" applyFont="1" applyFill="1" applyBorder="1" applyAlignment="1">
      <alignment vertical="center"/>
    </xf>
    <xf numFmtId="49" fontId="3" fillId="0" borderId="50" xfId="1" applyNumberFormat="1" applyFont="1" applyFill="1" applyBorder="1" applyAlignment="1">
      <alignment vertical="center" shrinkToFit="1"/>
    </xf>
    <xf numFmtId="0" fontId="3" fillId="0" borderId="26" xfId="1" applyFont="1" applyFill="1" applyBorder="1">
      <alignment vertical="center"/>
    </xf>
    <xf numFmtId="0" fontId="3" fillId="0" borderId="26" xfId="1" applyFont="1" applyFill="1" applyBorder="1" applyAlignment="1">
      <alignment vertical="center"/>
    </xf>
    <xf numFmtId="0" fontId="3" fillId="0" borderId="1" xfId="1" applyFont="1" applyFill="1" applyBorder="1" applyAlignment="1">
      <alignment horizontal="center" vertical="center"/>
    </xf>
    <xf numFmtId="0" fontId="3" fillId="0" borderId="3" xfId="1" applyFont="1" applyFill="1" applyBorder="1" applyAlignment="1">
      <alignment horizontal="left" vertical="center" wrapText="1"/>
    </xf>
    <xf numFmtId="0" fontId="3" fillId="0" borderId="0" xfId="1" applyFont="1" applyFill="1" applyBorder="1" applyAlignment="1">
      <alignment horizontal="center" vertical="center" wrapText="1"/>
    </xf>
    <xf numFmtId="3" fontId="3" fillId="0" borderId="0" xfId="1" applyNumberFormat="1" applyFont="1" applyFill="1" applyBorder="1" applyAlignment="1">
      <alignment vertical="center" wrapText="1"/>
    </xf>
    <xf numFmtId="0" fontId="3" fillId="0" borderId="0" xfId="1" applyFont="1" applyFill="1" applyBorder="1" applyAlignment="1">
      <alignment vertical="center" wrapText="1"/>
    </xf>
    <xf numFmtId="0" fontId="3" fillId="0" borderId="64" xfId="1" applyFont="1" applyFill="1" applyBorder="1" applyAlignment="1">
      <alignment vertical="center" wrapText="1"/>
    </xf>
    <xf numFmtId="3" fontId="3" fillId="0" borderId="1" xfId="1" applyNumberFormat="1" applyFont="1" applyFill="1" applyBorder="1" applyAlignment="1">
      <alignment vertical="center" wrapText="1"/>
    </xf>
    <xf numFmtId="0" fontId="3" fillId="0" borderId="1" xfId="1" applyFont="1" applyFill="1" applyBorder="1" applyAlignment="1">
      <alignment vertical="center" wrapText="1"/>
    </xf>
    <xf numFmtId="0" fontId="3" fillId="0" borderId="10" xfId="1" applyFont="1" applyFill="1" applyBorder="1" applyAlignment="1">
      <alignment vertical="center" wrapText="1"/>
    </xf>
    <xf numFmtId="0" fontId="12" fillId="0" borderId="0" xfId="0" applyFont="1" applyFill="1" applyAlignment="1">
      <alignment vertical="top"/>
    </xf>
    <xf numFmtId="0" fontId="12" fillId="0" borderId="0" xfId="0" applyFont="1" applyFill="1">
      <alignment vertical="center"/>
    </xf>
    <xf numFmtId="0" fontId="3" fillId="0" borderId="27" xfId="0" applyFont="1" applyFill="1" applyBorder="1" applyAlignment="1">
      <alignment vertical="center" wrapText="1"/>
    </xf>
    <xf numFmtId="0" fontId="3" fillId="0" borderId="27" xfId="0" applyFont="1" applyFill="1" applyBorder="1">
      <alignment vertical="center"/>
    </xf>
    <xf numFmtId="0" fontId="3" fillId="0" borderId="26" xfId="0" applyFont="1" applyFill="1" applyBorder="1" applyAlignment="1">
      <alignment vertical="center" wrapText="1"/>
    </xf>
    <xf numFmtId="0" fontId="3" fillId="0" borderId="26" xfId="0" applyFont="1" applyFill="1" applyBorder="1" applyAlignment="1">
      <alignment horizontal="left" vertical="center" wrapText="1"/>
    </xf>
    <xf numFmtId="0" fontId="12" fillId="0" borderId="0" xfId="0" applyFont="1" applyBorder="1" applyAlignment="1">
      <alignment horizontal="left" vertical="center" wrapText="1"/>
    </xf>
    <xf numFmtId="49" fontId="3" fillId="0" borderId="50" xfId="0" applyNumberFormat="1" applyFont="1" applyBorder="1" applyAlignment="1">
      <alignment horizontal="left" vertical="center" wrapText="1"/>
    </xf>
    <xf numFmtId="0" fontId="12" fillId="0" borderId="0" xfId="0" applyFont="1" applyFill="1" applyAlignment="1">
      <alignment horizontal="left" vertical="center" wrapText="1"/>
    </xf>
    <xf numFmtId="0" fontId="12" fillId="0" borderId="26" xfId="0" applyFont="1" applyFill="1" applyBorder="1" applyAlignment="1">
      <alignment horizontal="left" vertical="center" wrapText="1"/>
    </xf>
    <xf numFmtId="0" fontId="3" fillId="0" borderId="26" xfId="0" applyFont="1" applyBorder="1" applyAlignment="1">
      <alignment horizontal="center" vertical="center"/>
    </xf>
    <xf numFmtId="0" fontId="3" fillId="0" borderId="0" xfId="1" applyFont="1" applyFill="1" applyBorder="1" applyAlignment="1">
      <alignment vertical="center"/>
    </xf>
    <xf numFmtId="0" fontId="12" fillId="0" borderId="2" xfId="1" applyFont="1" applyFill="1" applyBorder="1" applyAlignment="1"/>
    <xf numFmtId="49" fontId="12" fillId="0" borderId="50" xfId="0" applyNumberFormat="1" applyFont="1" applyFill="1" applyBorder="1" applyAlignment="1">
      <alignment horizontal="left" vertical="center" wrapText="1"/>
    </xf>
    <xf numFmtId="0" fontId="12" fillId="0" borderId="27" xfId="0" applyFont="1" applyFill="1" applyBorder="1" applyAlignment="1">
      <alignment vertical="center" wrapText="1"/>
    </xf>
    <xf numFmtId="0" fontId="12" fillId="0" borderId="27" xfId="0" applyFont="1" applyFill="1" applyBorder="1">
      <alignment vertical="center"/>
    </xf>
    <xf numFmtId="0" fontId="12" fillId="0" borderId="27" xfId="0" applyFont="1" applyBorder="1" applyAlignment="1">
      <alignment vertical="center" wrapText="1"/>
    </xf>
    <xf numFmtId="0" fontId="12" fillId="0" borderId="27" xfId="0" applyFont="1" applyBorder="1">
      <alignment vertical="center"/>
    </xf>
    <xf numFmtId="0" fontId="12" fillId="0" borderId="0" xfId="0" applyFont="1" applyFill="1" applyAlignment="1">
      <alignment vertical="center" wrapText="1"/>
    </xf>
    <xf numFmtId="0" fontId="12" fillId="0" borderId="49" xfId="0" applyFont="1" applyBorder="1" applyAlignment="1">
      <alignment vertical="center" wrapText="1"/>
    </xf>
    <xf numFmtId="0" fontId="12" fillId="0" borderId="48" xfId="0" applyFont="1" applyBorder="1" applyAlignment="1">
      <alignment vertical="center" wrapText="1"/>
    </xf>
    <xf numFmtId="49" fontId="12" fillId="0" borderId="50" xfId="0" applyNumberFormat="1" applyFont="1" applyBorder="1" applyAlignment="1">
      <alignment horizontal="left" vertical="center" wrapText="1"/>
    </xf>
    <xf numFmtId="0" fontId="3" fillId="0" borderId="4" xfId="0" applyFont="1" applyBorder="1" applyAlignment="1">
      <alignment vertical="center"/>
    </xf>
    <xf numFmtId="0" fontId="12" fillId="0" borderId="0" xfId="0" applyFont="1" applyBorder="1">
      <alignment vertical="center"/>
    </xf>
    <xf numFmtId="0" fontId="12" fillId="0" borderId="0" xfId="0" applyFont="1" applyBorder="1" applyAlignment="1">
      <alignment vertical="center" wrapText="1"/>
    </xf>
    <xf numFmtId="0" fontId="12" fillId="0" borderId="0" xfId="0" applyFont="1" applyAlignment="1">
      <alignment horizontal="left" vertical="top"/>
    </xf>
    <xf numFmtId="0" fontId="17" fillId="0" borderId="26" xfId="0" applyFont="1" applyBorder="1" applyAlignment="1">
      <alignment vertical="center" wrapText="1"/>
    </xf>
    <xf numFmtId="0" fontId="17" fillId="0" borderId="26" xfId="0" applyFont="1" applyBorder="1">
      <alignment vertical="center"/>
    </xf>
    <xf numFmtId="0" fontId="14" fillId="0" borderId="0" xfId="0" applyFont="1" applyAlignment="1">
      <alignment vertical="center" wrapText="1"/>
    </xf>
    <xf numFmtId="0" fontId="3" fillId="0" borderId="0" xfId="3" applyFont="1" applyFill="1" applyBorder="1" applyAlignment="1">
      <alignment horizontal="left" vertical="center" wrapText="1"/>
    </xf>
    <xf numFmtId="0" fontId="3" fillId="0" borderId="0" xfId="3" applyFont="1" applyBorder="1" applyAlignment="1">
      <alignment horizontal="center" vertical="center" wrapText="1"/>
    </xf>
    <xf numFmtId="0" fontId="18" fillId="0" borderId="0" xfId="3" applyFont="1" applyBorder="1" applyAlignment="1">
      <alignment horizontal="left" vertical="center" wrapText="1"/>
    </xf>
    <xf numFmtId="0" fontId="18" fillId="0" borderId="0" xfId="3" applyFont="1" applyBorder="1" applyAlignment="1">
      <alignment horizontal="left" vertical="center"/>
    </xf>
    <xf numFmtId="0" fontId="3" fillId="0" borderId="34" xfId="0" applyFont="1" applyBorder="1" applyAlignment="1">
      <alignment horizontal="center" vertical="center"/>
    </xf>
    <xf numFmtId="0" fontId="3" fillId="0" borderId="30" xfId="0" applyFont="1" applyFill="1" applyBorder="1" applyAlignment="1">
      <alignment horizontal="center" vertical="center" wrapText="1"/>
    </xf>
    <xf numFmtId="0" fontId="3" fillId="3" borderId="26" xfId="0" applyFont="1" applyFill="1" applyBorder="1" applyAlignment="1">
      <alignment horizontal="center" vertical="center"/>
    </xf>
    <xf numFmtId="0" fontId="3" fillId="0" borderId="27" xfId="0" applyFont="1" applyBorder="1" applyAlignment="1">
      <alignment horizontal="center" vertical="center" wrapText="1"/>
    </xf>
    <xf numFmtId="0" fontId="3" fillId="3" borderId="27" xfId="0" applyFont="1" applyFill="1" applyBorder="1" applyAlignment="1">
      <alignment horizontal="center" vertical="center"/>
    </xf>
    <xf numFmtId="0" fontId="0" fillId="0" borderId="0" xfId="0" applyAlignment="1">
      <alignment horizontal="left" vertical="center"/>
    </xf>
    <xf numFmtId="0" fontId="14" fillId="0" borderId="0" xfId="0" applyFont="1" applyAlignment="1">
      <alignment horizontal="left" vertical="center"/>
    </xf>
    <xf numFmtId="0" fontId="3" fillId="0" borderId="2" xfId="0" applyFont="1" applyFill="1" applyBorder="1" applyAlignment="1">
      <alignment vertical="center" wrapText="1"/>
    </xf>
    <xf numFmtId="0" fontId="14" fillId="0" borderId="0" xfId="0" applyFont="1" applyAlignment="1">
      <alignment horizontal="right" vertical="center" wrapText="1"/>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xf>
    <xf numFmtId="0" fontId="13" fillId="0" borderId="0" xfId="0" applyFont="1" applyBorder="1" applyAlignment="1">
      <alignment vertical="center"/>
    </xf>
    <xf numFmtId="0" fontId="8" fillId="0" borderId="0" xfId="0" applyFont="1" applyBorder="1" applyAlignment="1">
      <alignment horizontal="left" vertical="center"/>
    </xf>
    <xf numFmtId="0" fontId="3" fillId="0" borderId="24" xfId="0" applyFont="1" applyBorder="1" applyAlignment="1">
      <alignment horizontal="center" vertical="center"/>
    </xf>
    <xf numFmtId="0" fontId="3" fillId="0" borderId="2" xfId="0" applyFont="1" applyBorder="1" applyAlignment="1">
      <alignment vertical="center" wrapText="1"/>
    </xf>
    <xf numFmtId="0" fontId="3" fillId="2" borderId="2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7" xfId="0" applyFont="1" applyBorder="1" applyAlignment="1">
      <alignment horizontal="left" vertical="center" wrapText="1"/>
    </xf>
    <xf numFmtId="0" fontId="3" fillId="3" borderId="34" xfId="0" applyFont="1" applyFill="1" applyBorder="1" applyAlignment="1">
      <alignment horizontal="center" vertical="center"/>
    </xf>
    <xf numFmtId="0" fontId="3" fillId="0" borderId="34"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35" xfId="0" applyFont="1" applyFill="1" applyBorder="1" applyAlignment="1">
      <alignment horizontal="center" vertical="center"/>
    </xf>
    <xf numFmtId="0" fontId="3" fillId="2" borderId="26" xfId="0" applyFont="1" applyFill="1" applyBorder="1" applyAlignment="1">
      <alignment horizontal="center" vertical="center"/>
    </xf>
    <xf numFmtId="0" fontId="3" fillId="3" borderId="27" xfId="0" applyFont="1" applyFill="1" applyBorder="1" applyAlignment="1">
      <alignment horizontal="center" vertical="center" wrapText="1"/>
    </xf>
    <xf numFmtId="0" fontId="8" fillId="0" borderId="0" xfId="0" applyFont="1" applyAlignment="1">
      <alignment vertical="center"/>
    </xf>
    <xf numFmtId="0" fontId="3" fillId="0" borderId="34" xfId="0" applyFont="1" applyFill="1" applyBorder="1" applyAlignment="1">
      <alignment horizontal="center" vertical="center"/>
    </xf>
    <xf numFmtId="0" fontId="3" fillId="0" borderId="0" xfId="0" applyFont="1" applyAlignment="1">
      <alignment vertical="center" wrapText="1"/>
    </xf>
    <xf numFmtId="0" fontId="3" fillId="0" borderId="27"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2"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xf>
    <xf numFmtId="38" fontId="3" fillId="0" borderId="0" xfId="1" applyNumberFormat="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right" vertical="center"/>
    </xf>
    <xf numFmtId="0" fontId="3" fillId="0" borderId="65" xfId="1" applyFont="1" applyFill="1" applyBorder="1" applyAlignment="1">
      <alignment vertical="center"/>
    </xf>
    <xf numFmtId="0" fontId="3" fillId="0" borderId="65" xfId="1" applyFont="1" applyFill="1" applyBorder="1">
      <alignment vertical="center"/>
    </xf>
    <xf numFmtId="0" fontId="3" fillId="0" borderId="0" xfId="1" applyFont="1" applyFill="1" applyBorder="1" applyAlignment="1">
      <alignment horizontal="left" vertical="center" wrapText="1"/>
    </xf>
    <xf numFmtId="0" fontId="3" fillId="0" borderId="2" xfId="1" applyFont="1" applyFill="1" applyBorder="1" applyAlignment="1">
      <alignment horizontal="left" vertical="center"/>
    </xf>
    <xf numFmtId="0" fontId="3" fillId="0" borderId="0" xfId="1" applyFont="1" applyFill="1" applyBorder="1" applyAlignment="1">
      <alignment horizontal="center" vertical="center"/>
    </xf>
    <xf numFmtId="0" fontId="3" fillId="0" borderId="0" xfId="1" applyFont="1" applyFill="1" applyBorder="1" applyAlignment="1">
      <alignment horizontal="left" vertical="center"/>
    </xf>
    <xf numFmtId="49" fontId="12" fillId="0" borderId="50" xfId="0" applyNumberFormat="1" applyFont="1" applyBorder="1" applyAlignment="1">
      <alignment horizontal="left" vertical="center" wrapText="1"/>
    </xf>
    <xf numFmtId="0" fontId="24" fillId="0" borderId="0" xfId="0" applyFont="1">
      <alignment vertical="center"/>
    </xf>
    <xf numFmtId="38" fontId="3" fillId="0" borderId="0" xfId="2" applyFont="1" applyFill="1" applyBorder="1" applyAlignment="1">
      <alignment vertical="center"/>
    </xf>
    <xf numFmtId="0" fontId="24" fillId="0" borderId="0" xfId="1" applyNumberFormat="1" applyFont="1" applyFill="1" applyBorder="1">
      <alignment vertical="center"/>
    </xf>
    <xf numFmtId="0" fontId="24" fillId="0" borderId="0" xfId="1" applyFont="1" applyFill="1" applyBorder="1" applyAlignment="1">
      <alignment vertical="center"/>
    </xf>
    <xf numFmtId="0" fontId="24" fillId="0" borderId="0" xfId="1" applyFont="1" applyFill="1" applyBorder="1">
      <alignment vertical="center"/>
    </xf>
    <xf numFmtId="0" fontId="24" fillId="0" borderId="0" xfId="1" applyFont="1" applyFill="1" applyBorder="1" applyAlignment="1">
      <alignment vertical="top"/>
    </xf>
    <xf numFmtId="0" fontId="3" fillId="0" borderId="0" xfId="1" applyFont="1" applyFill="1" applyBorder="1" applyAlignment="1">
      <alignment vertical="top" wrapText="1"/>
    </xf>
    <xf numFmtId="0" fontId="3" fillId="0" borderId="5" xfId="1" applyFont="1" applyFill="1" applyBorder="1" applyAlignment="1">
      <alignment vertical="top" wrapText="1"/>
    </xf>
    <xf numFmtId="0" fontId="3" fillId="0" borderId="7" xfId="1" applyFont="1" applyFill="1" applyBorder="1" applyAlignment="1">
      <alignment horizontal="left" vertical="top" wrapText="1"/>
    </xf>
    <xf numFmtId="38" fontId="3" fillId="0" borderId="7" xfId="2" applyFont="1" applyFill="1" applyBorder="1" applyAlignment="1">
      <alignment vertical="top"/>
    </xf>
    <xf numFmtId="38" fontId="3" fillId="0" borderId="7" xfId="2" applyFont="1" applyFill="1" applyBorder="1" applyAlignment="1">
      <alignment horizontal="center" vertical="top"/>
    </xf>
    <xf numFmtId="38" fontId="3" fillId="0" borderId="8" xfId="2" applyFont="1" applyFill="1" applyBorder="1" applyAlignment="1">
      <alignment vertical="top"/>
    </xf>
    <xf numFmtId="49" fontId="3" fillId="0" borderId="0" xfId="1" applyNumberFormat="1" applyFont="1" applyFill="1" applyBorder="1" applyAlignment="1">
      <alignment horizontal="left" vertical="center" shrinkToFit="1"/>
    </xf>
    <xf numFmtId="38" fontId="3" fillId="0" borderId="0" xfId="2" applyFont="1" applyFill="1" applyBorder="1" applyAlignment="1">
      <alignment horizontal="right" vertical="center" wrapText="1"/>
    </xf>
    <xf numFmtId="0" fontId="13" fillId="0" borderId="0" xfId="1" applyNumberFormat="1" applyFont="1" applyFill="1" applyBorder="1" applyAlignment="1">
      <alignment vertical="center"/>
    </xf>
    <xf numFmtId="0" fontId="3" fillId="0" borderId="0" xfId="1" applyFont="1" applyFill="1" applyBorder="1" applyAlignment="1">
      <alignment horizontal="left" vertical="center" wrapText="1"/>
    </xf>
    <xf numFmtId="0" fontId="3" fillId="0" borderId="2" xfId="1" applyFont="1" applyFill="1" applyBorder="1" applyAlignment="1">
      <alignment horizontal="left" vertical="center"/>
    </xf>
    <xf numFmtId="0" fontId="3" fillId="0" borderId="1" xfId="1" applyFont="1" applyFill="1" applyBorder="1" applyAlignment="1">
      <alignment horizontal="center" vertical="center"/>
    </xf>
    <xf numFmtId="0" fontId="3" fillId="0" borderId="4" xfId="1" applyFont="1" applyFill="1" applyBorder="1" applyAlignment="1">
      <alignment vertical="center"/>
    </xf>
    <xf numFmtId="0" fontId="3" fillId="0" borderId="0" xfId="1" applyFont="1" applyFill="1" applyBorder="1" applyAlignment="1">
      <alignment horizontal="center" vertical="center"/>
    </xf>
    <xf numFmtId="38" fontId="3" fillId="0" borderId="1" xfId="2" applyFont="1" applyFill="1" applyBorder="1" applyAlignment="1">
      <alignment horizontal="center" vertical="center"/>
    </xf>
    <xf numFmtId="0" fontId="3" fillId="0" borderId="34" xfId="0" applyFont="1" applyFill="1" applyBorder="1" applyAlignment="1">
      <alignment horizontal="left" vertical="center" wrapText="1"/>
    </xf>
    <xf numFmtId="0" fontId="18" fillId="0" borderId="0" xfId="3" applyFont="1" applyBorder="1" applyAlignment="1">
      <alignment horizontal="left" vertical="center"/>
    </xf>
    <xf numFmtId="0" fontId="3" fillId="0" borderId="0" xfId="1" applyFont="1" applyFill="1" applyBorder="1" applyAlignment="1">
      <alignment horizontal="left" vertical="center"/>
    </xf>
    <xf numFmtId="49" fontId="12" fillId="0" borderId="50" xfId="0" applyNumberFormat="1" applyFont="1" applyBorder="1" applyAlignment="1">
      <alignment horizontal="left" vertical="center" wrapText="1"/>
    </xf>
    <xf numFmtId="0" fontId="3" fillId="0" borderId="27" xfId="0" applyFont="1" applyFill="1" applyBorder="1" applyAlignment="1">
      <alignment horizontal="left" vertical="center" wrapText="1"/>
    </xf>
    <xf numFmtId="0" fontId="3" fillId="0" borderId="2" xfId="1" applyFont="1" applyFill="1" applyBorder="1" applyAlignment="1">
      <alignment horizontal="left" vertical="center"/>
    </xf>
    <xf numFmtId="49" fontId="3" fillId="0" borderId="50" xfId="1" applyNumberFormat="1" applyFont="1" applyFill="1" applyBorder="1" applyAlignment="1">
      <alignment horizontal="left" vertical="center" shrinkToFit="1"/>
    </xf>
    <xf numFmtId="0" fontId="3" fillId="0" borderId="34" xfId="1" applyNumberFormat="1" applyFont="1" applyFill="1" applyBorder="1" applyAlignment="1">
      <alignment horizontal="center" vertical="center"/>
    </xf>
    <xf numFmtId="0" fontId="3" fillId="0" borderId="2" xfId="1" applyNumberFormat="1" applyFont="1" applyFill="1" applyBorder="1" applyAlignment="1">
      <alignment horizontal="center" vertical="center"/>
    </xf>
    <xf numFmtId="0" fontId="3" fillId="0" borderId="26" xfId="1" applyNumberFormat="1" applyFont="1" applyFill="1" applyBorder="1" applyAlignment="1">
      <alignment horizontal="center" vertical="center"/>
    </xf>
    <xf numFmtId="0" fontId="3" fillId="0" borderId="42" xfId="1" applyFont="1" applyFill="1" applyBorder="1" applyAlignment="1">
      <alignment horizontal="left" vertical="center"/>
    </xf>
    <xf numFmtId="0" fontId="3" fillId="0" borderId="10" xfId="1" applyFont="1" applyFill="1" applyBorder="1" applyAlignment="1">
      <alignment horizontal="left" vertical="center"/>
    </xf>
    <xf numFmtId="0" fontId="3" fillId="0" borderId="42" xfId="1" applyFont="1" applyFill="1" applyBorder="1" applyAlignment="1">
      <alignment vertical="center"/>
    </xf>
    <xf numFmtId="0" fontId="0" fillId="0" borderId="64" xfId="0" applyBorder="1" applyAlignment="1">
      <alignment vertical="center"/>
    </xf>
    <xf numFmtId="0" fontId="0" fillId="0" borderId="10" xfId="0" applyBorder="1" applyAlignment="1">
      <alignment vertical="center"/>
    </xf>
    <xf numFmtId="0" fontId="3" fillId="0" borderId="27" xfId="1" applyNumberFormat="1" applyFont="1" applyFill="1" applyBorder="1" applyAlignment="1">
      <alignment horizontal="center" vertical="center"/>
    </xf>
    <xf numFmtId="0" fontId="3" fillId="0" borderId="0" xfId="1" applyFont="1" applyFill="1" applyBorder="1" applyAlignment="1">
      <alignment horizontal="distributed"/>
    </xf>
    <xf numFmtId="38" fontId="3" fillId="0" borderId="0" xfId="2" applyFont="1" applyFill="1" applyBorder="1" applyAlignment="1">
      <alignment horizontal="center"/>
    </xf>
    <xf numFmtId="0" fontId="7" fillId="0" borderId="0" xfId="1" applyFont="1" applyFill="1" applyBorder="1" applyAlignment="1">
      <alignment horizontal="center" vertical="center"/>
    </xf>
    <xf numFmtId="49" fontId="3" fillId="0" borderId="50" xfId="1" applyNumberFormat="1" applyFont="1" applyFill="1" applyBorder="1" applyAlignment="1">
      <alignment horizontal="left" vertical="center" shrinkToFit="1"/>
    </xf>
    <xf numFmtId="49" fontId="3" fillId="0" borderId="9" xfId="1" applyNumberFormat="1" applyFont="1" applyFill="1" applyBorder="1" applyAlignment="1">
      <alignment horizontal="left" vertical="center" shrinkToFit="1"/>
    </xf>
    <xf numFmtId="0" fontId="3" fillId="0" borderId="4" xfId="1" applyFont="1" applyFill="1" applyBorder="1" applyAlignment="1">
      <alignment horizontal="left" vertical="center" wrapText="1"/>
    </xf>
    <xf numFmtId="0" fontId="3" fillId="0" borderId="42"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0" xfId="1" applyFont="1" applyFill="1" applyBorder="1" applyAlignment="1">
      <alignment horizontal="left" vertical="center" wrapText="1"/>
    </xf>
    <xf numFmtId="38" fontId="3" fillId="0" borderId="50" xfId="2" applyFont="1" applyFill="1" applyBorder="1" applyAlignment="1">
      <alignment horizontal="right" vertical="center"/>
    </xf>
    <xf numFmtId="0" fontId="3" fillId="0" borderId="4" xfId="1" applyFont="1" applyFill="1" applyBorder="1" applyAlignment="1">
      <alignment vertical="center"/>
    </xf>
    <xf numFmtId="0" fontId="3" fillId="0" borderId="9" xfId="1" applyFont="1" applyFill="1" applyBorder="1" applyAlignment="1">
      <alignment vertical="center"/>
    </xf>
    <xf numFmtId="0" fontId="3" fillId="0" borderId="1" xfId="1" applyFont="1" applyFill="1" applyBorder="1" applyAlignment="1">
      <alignment vertical="center"/>
    </xf>
    <xf numFmtId="38" fontId="3" fillId="0" borderId="1" xfId="1" applyNumberFormat="1" applyFont="1" applyFill="1" applyBorder="1" applyAlignment="1">
      <alignment horizontal="center" vertical="center"/>
    </xf>
    <xf numFmtId="0" fontId="3" fillId="0" borderId="1" xfId="1" applyFont="1" applyFill="1" applyBorder="1" applyAlignment="1">
      <alignment horizontal="center" vertical="center"/>
    </xf>
    <xf numFmtId="38" fontId="3" fillId="0" borderId="1" xfId="2" applyFont="1" applyFill="1" applyBorder="1" applyAlignment="1">
      <alignment horizontal="right" vertical="center"/>
    </xf>
    <xf numFmtId="38" fontId="3" fillId="0" borderId="1" xfId="2"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26" xfId="1" applyFont="1" applyFill="1" applyBorder="1" applyAlignment="1">
      <alignment horizontal="left" vertical="center" wrapText="1"/>
    </xf>
    <xf numFmtId="3" fontId="3" fillId="0" borderId="2" xfId="1" applyNumberFormat="1" applyFont="1" applyFill="1" applyBorder="1" applyAlignment="1">
      <alignment horizontal="left" vertical="center"/>
    </xf>
    <xf numFmtId="3" fontId="3" fillId="0" borderId="26" xfId="1" applyNumberFormat="1" applyFont="1" applyFill="1" applyBorder="1" applyAlignment="1">
      <alignment horizontal="left" vertical="center"/>
    </xf>
    <xf numFmtId="38" fontId="3" fillId="0" borderId="34" xfId="2" applyFont="1" applyFill="1" applyBorder="1" applyAlignment="1">
      <alignment horizontal="right" vertical="center"/>
    </xf>
    <xf numFmtId="38" fontId="3" fillId="0" borderId="2" xfId="2" applyFont="1" applyFill="1" applyBorder="1" applyAlignment="1">
      <alignment horizontal="right" vertical="center"/>
    </xf>
    <xf numFmtId="3" fontId="3" fillId="0" borderId="2" xfId="1" applyNumberFormat="1" applyFont="1" applyFill="1" applyBorder="1" applyAlignment="1">
      <alignment horizontal="left" vertical="center" wrapText="1"/>
    </xf>
    <xf numFmtId="3" fontId="3" fillId="0" borderId="26" xfId="1" applyNumberFormat="1" applyFont="1" applyFill="1" applyBorder="1" applyAlignment="1">
      <alignment horizontal="left" vertical="center" wrapText="1"/>
    </xf>
    <xf numFmtId="0" fontId="16" fillId="0" borderId="0" xfId="1" applyFont="1" applyFill="1" applyBorder="1" applyAlignment="1">
      <alignment horizontal="left" vertical="center"/>
    </xf>
    <xf numFmtId="0" fontId="3" fillId="0" borderId="0" xfId="1" applyFont="1" applyFill="1" applyBorder="1" applyAlignment="1">
      <alignment horizontal="center" vertical="center"/>
    </xf>
    <xf numFmtId="176" fontId="3" fillId="0" borderId="0" xfId="1" applyNumberFormat="1" applyFont="1" applyFill="1" applyBorder="1" applyAlignment="1">
      <alignment horizontal="center" vertical="center"/>
    </xf>
    <xf numFmtId="0" fontId="3" fillId="0" borderId="2" xfId="1" applyFont="1" applyFill="1" applyBorder="1" applyAlignment="1">
      <alignment horizontal="left"/>
    </xf>
    <xf numFmtId="0" fontId="3" fillId="0" borderId="1" xfId="1" applyFont="1" applyFill="1" applyBorder="1" applyAlignment="1">
      <alignment horizontal="left"/>
    </xf>
    <xf numFmtId="49" fontId="3" fillId="0" borderId="2" xfId="1" applyNumberFormat="1" applyFont="1" applyFill="1" applyBorder="1" applyAlignment="1">
      <alignment horizontal="left" wrapText="1"/>
    </xf>
    <xf numFmtId="0" fontId="3" fillId="0" borderId="1" xfId="1" applyFont="1" applyFill="1" applyBorder="1" applyAlignment="1">
      <alignment horizontal="center"/>
    </xf>
    <xf numFmtId="49" fontId="3" fillId="0" borderId="2" xfId="1" applyNumberFormat="1" applyFont="1" applyFill="1" applyBorder="1" applyAlignment="1">
      <alignment horizontal="center" wrapText="1"/>
    </xf>
    <xf numFmtId="0" fontId="3" fillId="0" borderId="2" xfId="1" applyFont="1" applyFill="1" applyBorder="1" applyAlignment="1">
      <alignment horizontal="center"/>
    </xf>
    <xf numFmtId="38" fontId="3" fillId="0" borderId="4" xfId="2" applyFont="1" applyFill="1" applyBorder="1" applyAlignment="1">
      <alignment horizontal="right" vertical="center"/>
    </xf>
    <xf numFmtId="38" fontId="3" fillId="0" borderId="9" xfId="2" applyFont="1" applyFill="1" applyBorder="1" applyAlignment="1">
      <alignment horizontal="right" vertical="center"/>
    </xf>
    <xf numFmtId="0" fontId="3" fillId="0" borderId="4" xfId="1" applyFont="1" applyFill="1" applyBorder="1" applyAlignment="1">
      <alignment horizontal="left" vertical="top" wrapText="1"/>
    </xf>
    <xf numFmtId="38" fontId="3" fillId="0" borderId="1" xfId="1" applyNumberFormat="1" applyFont="1" applyFill="1" applyBorder="1" applyAlignment="1">
      <alignment horizontal="center" vertical="top"/>
    </xf>
    <xf numFmtId="38" fontId="3" fillId="0" borderId="1" xfId="2" applyFont="1" applyFill="1" applyBorder="1" applyAlignment="1">
      <alignment horizontal="right" vertical="top"/>
    </xf>
    <xf numFmtId="49" fontId="3" fillId="0" borderId="50" xfId="1" applyNumberFormat="1" applyFont="1" applyFill="1" applyBorder="1" applyAlignment="1">
      <alignment vertical="center" wrapText="1"/>
    </xf>
    <xf numFmtId="49" fontId="3" fillId="0" borderId="9" xfId="1" applyNumberFormat="1" applyFont="1" applyFill="1" applyBorder="1" applyAlignment="1">
      <alignment vertical="center" wrapText="1"/>
    </xf>
    <xf numFmtId="0" fontId="3" fillId="0" borderId="4" xfId="1" applyFont="1" applyFill="1" applyBorder="1">
      <alignment vertical="center"/>
    </xf>
    <xf numFmtId="0" fontId="3" fillId="0" borderId="9" xfId="1" applyFont="1" applyFill="1" applyBorder="1">
      <alignment vertical="center"/>
    </xf>
    <xf numFmtId="0" fontId="3" fillId="0" borderId="1" xfId="1" applyFont="1" applyFill="1" applyBorder="1">
      <alignment vertical="center"/>
    </xf>
    <xf numFmtId="38" fontId="3" fillId="0" borderId="65" xfId="2" applyFont="1" applyFill="1" applyBorder="1" applyAlignment="1">
      <alignment vertical="center"/>
    </xf>
    <xf numFmtId="0" fontId="0" fillId="0" borderId="0" xfId="0" applyAlignment="1">
      <alignment vertical="center" wrapText="1"/>
    </xf>
    <xf numFmtId="0" fontId="0" fillId="0" borderId="64"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0" fillId="0" borderId="3" xfId="0" applyBorder="1" applyAlignment="1">
      <alignment vertical="center" wrapText="1"/>
    </xf>
    <xf numFmtId="0" fontId="0" fillId="0" borderId="9" xfId="0" applyBorder="1" applyAlignment="1">
      <alignment vertical="center" wrapText="1"/>
    </xf>
    <xf numFmtId="0" fontId="3" fillId="0" borderId="2" xfId="1" applyFont="1" applyFill="1" applyBorder="1" applyAlignment="1">
      <alignment horizontal="left" vertical="center"/>
    </xf>
    <xf numFmtId="49" fontId="3" fillId="0" borderId="4" xfId="1" applyNumberFormat="1" applyFont="1" applyFill="1" applyBorder="1" applyAlignment="1">
      <alignment horizontal="left" vertical="center" wrapText="1"/>
    </xf>
    <xf numFmtId="49" fontId="3" fillId="0" borderId="42" xfId="1" applyNumberFormat="1" applyFont="1" applyFill="1" applyBorder="1" applyAlignment="1">
      <alignment horizontal="left" vertical="center" wrapText="1"/>
    </xf>
    <xf numFmtId="49" fontId="3" fillId="0" borderId="1" xfId="1" applyNumberFormat="1" applyFont="1" applyFill="1" applyBorder="1" applyAlignment="1">
      <alignment horizontal="left" vertical="center" wrapText="1"/>
    </xf>
    <xf numFmtId="49" fontId="3" fillId="0" borderId="10" xfId="1" applyNumberFormat="1" applyFont="1" applyFill="1" applyBorder="1" applyAlignment="1">
      <alignment horizontal="left" vertical="center" wrapText="1"/>
    </xf>
    <xf numFmtId="0" fontId="3" fillId="0" borderId="1" xfId="1" applyFont="1" applyFill="1" applyBorder="1" applyAlignment="1">
      <alignment horizontal="center" vertical="top" wrapText="1"/>
    </xf>
    <xf numFmtId="0" fontId="3" fillId="0" borderId="1" xfId="1" applyFont="1" applyFill="1" applyBorder="1" applyAlignment="1">
      <alignment horizontal="right" vertical="top" wrapText="1"/>
    </xf>
    <xf numFmtId="0" fontId="3" fillId="0" borderId="4" xfId="1" applyFont="1" applyFill="1" applyBorder="1" applyAlignment="1">
      <alignment vertical="top" wrapText="1"/>
    </xf>
    <xf numFmtId="3" fontId="3" fillId="0" borderId="50" xfId="1" applyNumberFormat="1" applyFont="1" applyFill="1" applyBorder="1" applyAlignment="1">
      <alignment horizontal="left" vertical="center" wrapText="1"/>
    </xf>
    <xf numFmtId="0" fontId="0" fillId="0" borderId="4" xfId="0" applyBorder="1" applyAlignment="1">
      <alignment horizontal="left" vertical="center" wrapText="1"/>
    </xf>
    <xf numFmtId="0" fontId="0" fillId="0" borderId="42" xfId="0" applyBorder="1" applyAlignment="1">
      <alignment horizontal="left" vertical="center" wrapText="1"/>
    </xf>
    <xf numFmtId="3" fontId="3" fillId="0" borderId="3" xfId="1" applyNumberFormat="1" applyFont="1" applyFill="1" applyBorder="1" applyAlignment="1">
      <alignment horizontal="left" vertical="center" wrapText="1"/>
    </xf>
    <xf numFmtId="0" fontId="0" fillId="0" borderId="0" xfId="0" applyBorder="1" applyAlignment="1">
      <alignment horizontal="left" vertical="center" wrapText="1"/>
    </xf>
    <xf numFmtId="0" fontId="0" fillId="0" borderId="64" xfId="0" applyBorder="1" applyAlignment="1">
      <alignment horizontal="left" vertical="center" wrapText="1"/>
    </xf>
    <xf numFmtId="3" fontId="3" fillId="0" borderId="0" xfId="1" applyNumberFormat="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64" xfId="1" applyFont="1" applyFill="1" applyBorder="1" applyAlignment="1">
      <alignment horizontal="left" vertical="center" wrapText="1"/>
    </xf>
    <xf numFmtId="3" fontId="3" fillId="0" borderId="1" xfId="1" applyNumberFormat="1" applyFont="1" applyFill="1" applyBorder="1" applyAlignment="1">
      <alignment horizontal="center" vertical="center" wrapText="1"/>
    </xf>
    <xf numFmtId="0" fontId="0" fillId="0" borderId="3"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1" xfId="0" applyBorder="1" applyAlignment="1">
      <alignment vertical="center"/>
    </xf>
    <xf numFmtId="38" fontId="3" fillId="0" borderId="65" xfId="2" applyFont="1" applyFill="1" applyBorder="1" applyAlignment="1">
      <alignment horizontal="righ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8"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22" fillId="0" borderId="11" xfId="0" applyFont="1" applyBorder="1" applyAlignment="1">
      <alignment horizontal="left" vertical="center" wrapText="1"/>
    </xf>
    <xf numFmtId="0" fontId="2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wrapText="1"/>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3" fillId="2" borderId="32" xfId="0" applyFont="1" applyFill="1" applyBorder="1" applyAlignment="1">
      <alignment horizontal="center"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2" borderId="32"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3" fillId="0" borderId="40" xfId="0" applyFont="1" applyBorder="1" applyAlignment="1">
      <alignment horizontal="center" vertical="center"/>
    </xf>
    <xf numFmtId="0" fontId="3" fillId="0" borderId="51" xfId="0" applyFont="1" applyBorder="1" applyAlignment="1">
      <alignment vertical="center"/>
    </xf>
    <xf numFmtId="0" fontId="3" fillId="0" borderId="52"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66" xfId="0" applyFont="1" applyBorder="1" applyAlignment="1">
      <alignment horizontal="center" vertical="center"/>
    </xf>
    <xf numFmtId="0" fontId="3" fillId="0" borderId="36" xfId="0" applyFont="1" applyBorder="1" applyAlignment="1">
      <alignment horizontal="center" vertical="center"/>
    </xf>
    <xf numFmtId="0" fontId="3" fillId="0" borderId="40" xfId="0" applyFont="1" applyFill="1" applyBorder="1" applyAlignment="1">
      <alignment horizontal="center" vertical="center"/>
    </xf>
    <xf numFmtId="0" fontId="3" fillId="0" borderId="21" xfId="0" applyFont="1" applyFill="1" applyBorder="1" applyAlignment="1">
      <alignment horizontal="center" vertical="center"/>
    </xf>
    <xf numFmtId="0" fontId="3" fillId="2" borderId="53" xfId="0" applyFont="1" applyFill="1" applyBorder="1" applyAlignment="1">
      <alignment horizontal="center" vertical="center"/>
    </xf>
    <xf numFmtId="0" fontId="3" fillId="0" borderId="11" xfId="0" applyFont="1" applyBorder="1" applyAlignment="1">
      <alignment horizontal="center" vertical="center"/>
    </xf>
    <xf numFmtId="0" fontId="3" fillId="0" borderId="32" xfId="0" applyFont="1" applyFill="1" applyBorder="1" applyAlignment="1">
      <alignment horizontal="center" vertical="center"/>
    </xf>
    <xf numFmtId="0" fontId="3" fillId="0" borderId="36" xfId="0" applyFont="1" applyFill="1" applyBorder="1" applyAlignment="1">
      <alignment horizontal="center" vertical="center"/>
    </xf>
    <xf numFmtId="0" fontId="7" fillId="0" borderId="11" xfId="0" applyFont="1" applyBorder="1" applyAlignment="1">
      <alignment horizontal="center" vertical="center" wrapText="1"/>
    </xf>
    <xf numFmtId="0" fontId="8" fillId="0" borderId="11" xfId="0" applyFont="1" applyBorder="1" applyAlignment="1">
      <alignment vertical="center"/>
    </xf>
    <xf numFmtId="0" fontId="18" fillId="0" borderId="0" xfId="3" applyFont="1" applyBorder="1" applyAlignment="1">
      <alignment horizontal="left" vertical="center" wrapText="1"/>
    </xf>
    <xf numFmtId="0" fontId="3" fillId="0" borderId="52" xfId="3" applyFont="1" applyFill="1" applyBorder="1" applyAlignment="1">
      <alignment horizontal="center" vertical="center" wrapText="1"/>
    </xf>
    <xf numFmtId="0" fontId="3" fillId="0" borderId="41" xfId="3" applyFont="1" applyFill="1" applyBorder="1" applyAlignment="1">
      <alignment horizontal="center" vertical="center" wrapText="1"/>
    </xf>
    <xf numFmtId="49" fontId="3" fillId="0" borderId="52" xfId="3" applyNumberFormat="1" applyFont="1" applyFill="1" applyBorder="1" applyAlignment="1">
      <alignment horizontal="center" vertical="center" wrapText="1"/>
    </xf>
    <xf numFmtId="49" fontId="3" fillId="0" borderId="41" xfId="3" applyNumberFormat="1" applyFont="1" applyFill="1" applyBorder="1" applyAlignment="1">
      <alignment horizontal="center" vertical="center" wrapText="1"/>
    </xf>
    <xf numFmtId="49" fontId="3" fillId="0" borderId="59" xfId="3" applyNumberFormat="1" applyFont="1" applyFill="1" applyBorder="1" applyAlignment="1">
      <alignment horizontal="center" vertical="center" wrapText="1"/>
    </xf>
    <xf numFmtId="49" fontId="3" fillId="0" borderId="4" xfId="3" applyNumberFormat="1" applyFont="1" applyFill="1" applyBorder="1" applyAlignment="1">
      <alignment horizontal="center" vertical="center" wrapText="1"/>
    </xf>
    <xf numFmtId="0" fontId="18" fillId="0" borderId="0" xfId="3" applyFont="1" applyBorder="1" applyAlignment="1">
      <alignment horizontal="left" vertical="center"/>
    </xf>
    <xf numFmtId="0" fontId="3" fillId="0" borderId="27" xfId="3" applyFont="1" applyBorder="1" applyAlignment="1">
      <alignment horizontal="center" vertical="center" wrapText="1"/>
    </xf>
    <xf numFmtId="0" fontId="3" fillId="0" borderId="26" xfId="3" applyFont="1" applyBorder="1" applyAlignment="1">
      <alignment horizontal="center" vertical="center" wrapText="1"/>
    </xf>
    <xf numFmtId="0" fontId="3" fillId="0" borderId="44" xfId="3" applyFont="1" applyBorder="1" applyAlignment="1">
      <alignment horizontal="center" vertical="center"/>
    </xf>
    <xf numFmtId="0" fontId="3" fillId="0" borderId="34" xfId="3" applyFont="1" applyBorder="1" applyAlignment="1">
      <alignment horizontal="center" vertical="center" wrapText="1"/>
    </xf>
    <xf numFmtId="0" fontId="3" fillId="0" borderId="2" xfId="3" applyFont="1" applyFill="1" applyBorder="1" applyAlignment="1">
      <alignment horizontal="left" vertical="center" wrapText="1"/>
    </xf>
    <xf numFmtId="0" fontId="3" fillId="0" borderId="34" xfId="3" applyFont="1" applyFill="1" applyBorder="1" applyAlignment="1">
      <alignment horizontal="center" vertical="center" wrapText="1"/>
    </xf>
    <xf numFmtId="0" fontId="3" fillId="0" borderId="26" xfId="3" applyFont="1" applyFill="1" applyBorder="1" applyAlignment="1">
      <alignment horizontal="center" vertical="center" wrapText="1"/>
    </xf>
    <xf numFmtId="0" fontId="3" fillId="0" borderId="32" xfId="3" applyFont="1" applyFill="1" applyBorder="1" applyAlignment="1">
      <alignment horizontal="center" vertical="center" wrapText="1"/>
    </xf>
    <xf numFmtId="0" fontId="3" fillId="0" borderId="36" xfId="3" applyFont="1" applyFill="1" applyBorder="1" applyAlignment="1">
      <alignment horizontal="center" vertical="center" wrapText="1"/>
    </xf>
    <xf numFmtId="0" fontId="7" fillId="0" borderId="0" xfId="3" applyFont="1" applyAlignment="1">
      <alignment horizontal="center" vertical="center"/>
    </xf>
    <xf numFmtId="0" fontId="3" fillId="0" borderId="43" xfId="3" applyFont="1" applyBorder="1" applyAlignment="1">
      <alignment horizontal="center" vertical="center" wrapText="1"/>
    </xf>
    <xf numFmtId="0" fontId="3" fillId="0" borderId="44" xfId="3" applyFont="1" applyBorder="1" applyAlignment="1">
      <alignment horizontal="center" vertical="center" wrapText="1"/>
    </xf>
    <xf numFmtId="0" fontId="3" fillId="0" borderId="45" xfId="3" applyFont="1" applyBorder="1" applyAlignment="1">
      <alignment horizontal="center" vertical="center" wrapText="1"/>
    </xf>
    <xf numFmtId="0" fontId="3" fillId="0" borderId="0" xfId="3" applyFont="1" applyBorder="1" applyAlignment="1">
      <alignment horizontal="center" vertical="center" wrapText="1"/>
    </xf>
    <xf numFmtId="0" fontId="3" fillId="0" borderId="47" xfId="3" applyFont="1" applyBorder="1" applyAlignment="1">
      <alignment horizontal="center" vertical="center" wrapText="1"/>
    </xf>
    <xf numFmtId="0" fontId="3" fillId="0" borderId="1" xfId="3" applyFont="1" applyBorder="1" applyAlignment="1">
      <alignment horizontal="center" vertical="center" wrapText="1"/>
    </xf>
    <xf numFmtId="0" fontId="3" fillId="0" borderId="56" xfId="3" applyFont="1" applyBorder="1" applyAlignment="1">
      <alignment horizontal="center" vertical="center" textRotation="255" wrapText="1"/>
    </xf>
    <xf numFmtId="0" fontId="3" fillId="0" borderId="57" xfId="3" applyFont="1" applyBorder="1" applyAlignment="1">
      <alignment horizontal="center" vertical="center" textRotation="255" wrapText="1"/>
    </xf>
    <xf numFmtId="0" fontId="3" fillId="0" borderId="55" xfId="3" applyFont="1" applyBorder="1" applyAlignment="1">
      <alignment horizontal="center" vertical="center" textRotation="255" wrapText="1"/>
    </xf>
    <xf numFmtId="0" fontId="3" fillId="0" borderId="60" xfId="3" applyFont="1" applyBorder="1" applyAlignment="1">
      <alignment horizontal="center" vertical="center" textRotation="255" wrapText="1"/>
    </xf>
    <xf numFmtId="0" fontId="3" fillId="0" borderId="61" xfId="3" applyFont="1" applyBorder="1" applyAlignment="1">
      <alignment horizontal="center" vertical="center" textRotation="255" wrapText="1"/>
    </xf>
    <xf numFmtId="0" fontId="3" fillId="0" borderId="62" xfId="3" applyFont="1" applyBorder="1" applyAlignment="1">
      <alignment horizontal="center" vertical="center" textRotation="255" wrapText="1"/>
    </xf>
    <xf numFmtId="0" fontId="3" fillId="0" borderId="2" xfId="3" applyFont="1" applyFill="1" applyBorder="1" applyAlignment="1">
      <alignment horizontal="center" vertical="center" wrapText="1"/>
    </xf>
    <xf numFmtId="0" fontId="3" fillId="0" borderId="58" xfId="3" applyFont="1" applyFill="1" applyBorder="1" applyAlignment="1">
      <alignment horizontal="center" vertical="center" wrapText="1"/>
    </xf>
    <xf numFmtId="0" fontId="3" fillId="0" borderId="4" xfId="3" applyFont="1" applyFill="1" applyBorder="1" applyAlignment="1">
      <alignment horizontal="center" vertical="center" wrapText="1"/>
    </xf>
    <xf numFmtId="49" fontId="3" fillId="0" borderId="36" xfId="3" applyNumberFormat="1" applyFont="1" applyFill="1" applyBorder="1" applyAlignment="1">
      <alignment horizontal="center" vertical="center" wrapText="1"/>
    </xf>
    <xf numFmtId="49" fontId="3" fillId="0" borderId="33" xfId="3" applyNumberFormat="1" applyFont="1" applyFill="1" applyBorder="1" applyAlignment="1">
      <alignment horizontal="center" vertical="center" wrapText="1"/>
    </xf>
    <xf numFmtId="49" fontId="3" fillId="0" borderId="32" xfId="3" applyNumberFormat="1" applyFont="1" applyFill="1" applyBorder="1" applyAlignment="1">
      <alignment horizontal="center" vertical="center" wrapText="1"/>
    </xf>
    <xf numFmtId="49" fontId="3" fillId="0" borderId="34" xfId="3" applyNumberFormat="1" applyFont="1" applyFill="1" applyBorder="1" applyAlignment="1">
      <alignment horizontal="center" vertical="center" wrapText="1"/>
    </xf>
    <xf numFmtId="49" fontId="3" fillId="0" borderId="2" xfId="3" applyNumberFormat="1" applyFont="1" applyFill="1" applyBorder="1" applyAlignment="1">
      <alignment horizontal="center" vertical="center" wrapText="1"/>
    </xf>
    <xf numFmtId="0" fontId="3" fillId="0" borderId="40" xfId="3" applyFont="1" applyFill="1" applyBorder="1" applyAlignment="1">
      <alignment horizontal="center" vertical="center" wrapText="1"/>
    </xf>
    <xf numFmtId="0" fontId="13" fillId="0" borderId="0" xfId="3" applyFont="1" applyAlignment="1">
      <alignment horizontal="left" vertical="top"/>
    </xf>
    <xf numFmtId="0" fontId="8" fillId="0" borderId="0" xfId="3" applyFont="1" applyAlignment="1">
      <alignment horizontal="left" vertical="top"/>
    </xf>
    <xf numFmtId="0" fontId="3" fillId="0" borderId="0" xfId="3" applyFont="1" applyFill="1" applyBorder="1" applyAlignment="1">
      <alignment horizontal="left" vertical="center" wrapText="1"/>
    </xf>
    <xf numFmtId="0" fontId="3" fillId="3" borderId="34" xfId="3" applyFont="1" applyFill="1" applyBorder="1" applyAlignment="1">
      <alignment horizontal="center" vertical="center"/>
    </xf>
    <xf numFmtId="0" fontId="3" fillId="3" borderId="26" xfId="3" applyFont="1" applyFill="1" applyBorder="1" applyAlignment="1">
      <alignment horizontal="center" vertical="center"/>
    </xf>
    <xf numFmtId="0" fontId="3" fillId="0" borderId="35" xfId="3" applyFont="1" applyFill="1" applyBorder="1" applyAlignment="1">
      <alignment horizontal="left" vertical="center" wrapText="1"/>
    </xf>
    <xf numFmtId="0" fontId="3" fillId="0" borderId="38" xfId="3" applyFont="1" applyFill="1" applyBorder="1" applyAlignment="1">
      <alignment horizontal="left" vertical="center" wrapText="1"/>
    </xf>
    <xf numFmtId="38" fontId="3" fillId="0" borderId="0" xfId="2" applyFont="1" applyFill="1" applyBorder="1" applyAlignment="1">
      <alignment horizontal="right" vertical="center"/>
    </xf>
    <xf numFmtId="0" fontId="12" fillId="3" borderId="1" xfId="1" applyFont="1" applyFill="1" applyBorder="1" applyAlignment="1">
      <alignment horizontal="center" vertical="center" wrapText="1"/>
    </xf>
    <xf numFmtId="0" fontId="12" fillId="0" borderId="4" xfId="1" applyFont="1" applyFill="1" applyBorder="1" applyAlignment="1">
      <alignment horizontal="center" vertical="center" wrapText="1"/>
    </xf>
    <xf numFmtId="49" fontId="12" fillId="0" borderId="3" xfId="1" applyNumberFormat="1" applyFont="1" applyFill="1" applyBorder="1" applyAlignment="1">
      <alignment horizontal="left" vertical="center" wrapText="1"/>
    </xf>
    <xf numFmtId="49" fontId="12" fillId="0" borderId="6" xfId="1" applyNumberFormat="1" applyFont="1" applyFill="1" applyBorder="1" applyAlignment="1">
      <alignment horizontal="left" vertical="center" wrapText="1"/>
    </xf>
    <xf numFmtId="0" fontId="12" fillId="0" borderId="4" xfId="1" applyFont="1" applyFill="1" applyBorder="1" applyAlignment="1">
      <alignment horizontal="left" vertical="center" wrapText="1"/>
    </xf>
    <xf numFmtId="0" fontId="12" fillId="0" borderId="42"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2" fillId="0" borderId="10" xfId="1" applyFont="1" applyFill="1" applyBorder="1" applyAlignment="1">
      <alignment horizontal="left" vertical="center" wrapText="1"/>
    </xf>
    <xf numFmtId="38" fontId="3" fillId="0" borderId="0" xfId="1" applyNumberFormat="1" applyFont="1" applyFill="1" applyBorder="1" applyAlignment="1">
      <alignment horizontal="right" vertical="center"/>
    </xf>
    <xf numFmtId="0" fontId="3" fillId="0" borderId="0" xfId="1" applyFont="1" applyFill="1" applyBorder="1" applyAlignment="1">
      <alignment horizontal="right" vertical="center"/>
    </xf>
    <xf numFmtId="0" fontId="3" fillId="0" borderId="0" xfId="1" applyFont="1" applyFill="1" applyBorder="1" applyAlignment="1">
      <alignment horizontal="left" vertical="center"/>
    </xf>
    <xf numFmtId="49" fontId="3" fillId="0" borderId="3" xfId="1" applyNumberFormat="1" applyFont="1" applyFill="1" applyBorder="1" applyAlignment="1">
      <alignment horizontal="left" vertical="center" wrapText="1"/>
    </xf>
    <xf numFmtId="49" fontId="3" fillId="0" borderId="6" xfId="1" applyNumberFormat="1" applyFont="1" applyFill="1" applyBorder="1" applyAlignment="1">
      <alignment horizontal="left" vertical="center" wrapText="1"/>
    </xf>
    <xf numFmtId="0" fontId="3" fillId="0" borderId="4"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0" borderId="65" xfId="1" applyFont="1" applyFill="1" applyBorder="1" applyAlignment="1">
      <alignment horizontal="left" vertical="center"/>
    </xf>
    <xf numFmtId="0" fontId="12" fillId="0" borderId="0" xfId="0" applyFont="1" applyFill="1" applyAlignment="1">
      <alignment horizontal="left" vertical="top" wrapText="1"/>
    </xf>
    <xf numFmtId="0" fontId="12" fillId="0" borderId="0" xfId="0" applyFont="1" applyAlignment="1">
      <alignment horizontal="left" vertical="center" wrapText="1"/>
    </xf>
    <xf numFmtId="0" fontId="12" fillId="0" borderId="0" xfId="0" applyFont="1" applyBorder="1" applyAlignment="1">
      <alignment horizontal="left" vertical="center" wrapText="1"/>
    </xf>
    <xf numFmtId="0" fontId="3" fillId="0" borderId="0" xfId="0" applyFont="1" applyAlignment="1">
      <alignment vertical="center"/>
    </xf>
    <xf numFmtId="0" fontId="3" fillId="0" borderId="1" xfId="0" applyFont="1" applyBorder="1" applyAlignment="1">
      <alignment horizontal="left" vertical="center"/>
    </xf>
    <xf numFmtId="0" fontId="3" fillId="0" borderId="49"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8" xfId="0" applyFont="1" applyBorder="1" applyAlignment="1">
      <alignment horizontal="center" vertical="center" wrapText="1"/>
    </xf>
    <xf numFmtId="49" fontId="12" fillId="0" borderId="50" xfId="0" applyNumberFormat="1" applyFont="1" applyBorder="1" applyAlignment="1">
      <alignment horizontal="left" vertical="center" wrapText="1"/>
    </xf>
    <xf numFmtId="0" fontId="0" fillId="0" borderId="9" xfId="0" applyFont="1" applyBorder="1" applyAlignment="1">
      <alignment vertical="center"/>
    </xf>
    <xf numFmtId="0" fontId="3" fillId="0" borderId="42" xfId="0" applyFont="1" applyBorder="1" applyAlignment="1">
      <alignment vertical="center" wrapText="1"/>
    </xf>
    <xf numFmtId="0" fontId="3" fillId="0" borderId="49" xfId="0" applyFont="1" applyBorder="1" applyAlignment="1">
      <alignment vertical="center" wrapText="1"/>
    </xf>
    <xf numFmtId="0" fontId="0" fillId="0" borderId="48" xfId="0" applyBorder="1" applyAlignment="1">
      <alignment vertical="center"/>
    </xf>
    <xf numFmtId="0" fontId="3" fillId="0" borderId="49" xfId="0" applyFont="1" applyBorder="1" applyAlignment="1">
      <alignment horizontal="center"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13" fillId="0" borderId="2" xfId="1" applyFont="1" applyFill="1" applyBorder="1" applyAlignment="1">
      <alignment horizontal="left" vertical="center" wrapText="1"/>
    </xf>
    <xf numFmtId="0" fontId="13" fillId="0" borderId="26" xfId="1" applyFont="1" applyFill="1" applyBorder="1" applyAlignment="1">
      <alignment horizontal="left" vertical="center" wrapText="1"/>
    </xf>
  </cellXfs>
  <cellStyles count="6">
    <cellStyle name="桁区切り 2" xfId="2" xr:uid="{00000000-0005-0000-0000-000000000000}"/>
    <cellStyle name="標準" xfId="0" builtinId="0"/>
    <cellStyle name="標準 2" xfId="3" xr:uid="{00000000-0005-0000-0000-000002000000}"/>
    <cellStyle name="標準 2 2" xfId="4" xr:uid="{00000000-0005-0000-0000-000003000000}"/>
    <cellStyle name="標準 3" xfId="1" xr:uid="{00000000-0005-0000-0000-000004000000}"/>
    <cellStyle name="標準 4" xfId="5" xr:uid="{00000000-0005-0000-0000-00000500000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99"/>
    <pageSetUpPr fitToPage="1"/>
  </sheetPr>
  <dimension ref="A1:AD52"/>
  <sheetViews>
    <sheetView showGridLines="0" topLeftCell="A28" zoomScaleNormal="100" zoomScaleSheetLayoutView="100" workbookViewId="0">
      <selection activeCell="U47" sqref="U47:W47"/>
    </sheetView>
  </sheetViews>
  <sheetFormatPr defaultColWidth="9" defaultRowHeight="13"/>
  <cols>
    <col min="1" max="1" width="4.26953125" style="12" customWidth="1"/>
    <col min="2" max="2" width="4.6328125" style="12" customWidth="1"/>
    <col min="3" max="5" width="4.26953125" style="12" customWidth="1"/>
    <col min="6" max="6" width="4.36328125" style="12" customWidth="1"/>
    <col min="7" max="7" width="6.453125" style="22" customWidth="1"/>
    <col min="8" max="8" width="5.6328125" style="14" customWidth="1"/>
    <col min="9" max="9" width="6.453125" style="14" customWidth="1"/>
    <col min="10" max="11" width="6.453125" style="12" customWidth="1"/>
    <col min="12" max="13" width="5.453125" style="23" customWidth="1"/>
    <col min="14" max="14" width="4.7265625" style="23" customWidth="1"/>
    <col min="15" max="17" width="4.26953125" style="23" customWidth="1"/>
    <col min="18" max="20" width="4.26953125" style="12" customWidth="1"/>
    <col min="21" max="23" width="4.26953125" style="24" customWidth="1"/>
    <col min="24" max="24" width="4.08984375" style="12" customWidth="1"/>
    <col min="25" max="25" width="11" style="12" customWidth="1"/>
    <col min="26" max="26" width="10.7265625" style="12" customWidth="1"/>
    <col min="27" max="27" width="6.36328125" style="12" customWidth="1"/>
    <col min="28" max="16384" width="9" style="12"/>
  </cols>
  <sheetData>
    <row r="1" spans="2:27" s="2" customFormat="1" ht="15" customHeight="1">
      <c r="B1" s="326" t="s">
        <v>269</v>
      </c>
      <c r="C1" s="326"/>
      <c r="D1" s="326"/>
      <c r="E1" s="326"/>
      <c r="F1" s="326"/>
      <c r="G1" s="326"/>
      <c r="H1" s="1"/>
      <c r="I1" s="1"/>
      <c r="J1" s="1"/>
      <c r="L1" s="3"/>
      <c r="M1" s="3"/>
      <c r="N1" s="3"/>
      <c r="O1" s="3"/>
      <c r="P1" s="3"/>
      <c r="Q1" s="3"/>
      <c r="R1" s="327"/>
      <c r="S1" s="327"/>
      <c r="T1" s="328"/>
      <c r="U1" s="328"/>
      <c r="V1" s="328"/>
      <c r="W1" s="328"/>
    </row>
    <row r="2" spans="2:27" s="2" customFormat="1" ht="30.75" customHeight="1">
      <c r="B2" s="4" t="s">
        <v>0</v>
      </c>
      <c r="C2" s="4"/>
      <c r="D2" s="332"/>
      <c r="E2" s="332"/>
      <c r="F2" s="332"/>
      <c r="G2" s="332"/>
      <c r="H2" s="5"/>
      <c r="I2" s="5"/>
      <c r="J2" s="76" t="s">
        <v>1</v>
      </c>
      <c r="K2" s="76"/>
      <c r="L2" s="76"/>
      <c r="M2" s="76"/>
      <c r="N2" s="76"/>
      <c r="O2" s="76"/>
      <c r="P2" s="6"/>
      <c r="Q2" s="330" t="s">
        <v>2</v>
      </c>
      <c r="R2" s="330"/>
      <c r="S2" s="330"/>
      <c r="T2" s="332"/>
      <c r="U2" s="332"/>
      <c r="V2" s="332"/>
      <c r="W2" s="332"/>
      <c r="X2" s="332"/>
    </row>
    <row r="3" spans="2:27" s="2" customFormat="1" ht="30.75" customHeight="1">
      <c r="B3" s="301"/>
      <c r="C3" s="301"/>
      <c r="D3" s="301"/>
      <c r="E3" s="7"/>
      <c r="F3" s="8"/>
      <c r="G3" s="8"/>
      <c r="H3" s="8"/>
      <c r="I3" s="8"/>
      <c r="J3" s="198" t="s">
        <v>333</v>
      </c>
      <c r="K3" s="9"/>
      <c r="L3" s="10"/>
      <c r="M3" s="10"/>
      <c r="N3" s="10"/>
      <c r="O3" s="10"/>
      <c r="P3" s="8"/>
      <c r="Q3" s="331" t="s">
        <v>3</v>
      </c>
      <c r="R3" s="331"/>
      <c r="S3" s="331"/>
      <c r="T3" s="333"/>
      <c r="U3" s="333"/>
      <c r="V3" s="333"/>
      <c r="W3" s="333"/>
      <c r="X3" s="11" t="s">
        <v>4</v>
      </c>
    </row>
    <row r="4" spans="2:27" s="2" customFormat="1" ht="30.75" customHeight="1">
      <c r="B4" s="301"/>
      <c r="C4" s="301"/>
      <c r="D4" s="301"/>
      <c r="E4" s="6"/>
      <c r="F4" s="302"/>
      <c r="G4" s="302"/>
      <c r="H4" s="302"/>
      <c r="I4" s="302"/>
      <c r="J4" s="73"/>
      <c r="K4" s="73"/>
      <c r="L4" s="73"/>
      <c r="M4" s="74"/>
      <c r="N4" s="74"/>
      <c r="O4" s="74"/>
      <c r="P4" s="74"/>
      <c r="Q4" s="329" t="s">
        <v>5</v>
      </c>
      <c r="R4" s="329"/>
      <c r="S4" s="329"/>
      <c r="T4" s="334"/>
      <c r="U4" s="334"/>
      <c r="V4" s="334"/>
      <c r="W4" s="334"/>
      <c r="X4" s="11" t="s">
        <v>4</v>
      </c>
    </row>
    <row r="5" spans="2:27" ht="17" customHeight="1">
      <c r="D5" s="28"/>
      <c r="E5" s="28"/>
      <c r="F5" s="28"/>
      <c r="G5" s="28"/>
      <c r="H5" s="28"/>
      <c r="I5" s="28"/>
      <c r="J5" s="28"/>
      <c r="K5" s="28"/>
      <c r="L5" s="28"/>
      <c r="M5" s="28"/>
      <c r="N5" s="28"/>
      <c r="O5" s="28"/>
      <c r="P5" s="28"/>
      <c r="Q5" s="28"/>
      <c r="R5" s="28"/>
      <c r="S5" s="28"/>
      <c r="T5" s="28"/>
      <c r="U5" s="28"/>
      <c r="V5" s="29"/>
      <c r="W5" s="29"/>
    </row>
    <row r="6" spans="2:27" ht="16.5">
      <c r="B6" s="303" t="s">
        <v>268</v>
      </c>
      <c r="C6" s="303"/>
      <c r="D6" s="303"/>
      <c r="E6" s="303"/>
      <c r="F6" s="303"/>
      <c r="G6" s="303"/>
      <c r="H6" s="303"/>
      <c r="I6" s="303"/>
      <c r="J6" s="303"/>
      <c r="K6" s="303"/>
      <c r="L6" s="303"/>
      <c r="M6" s="303"/>
      <c r="N6" s="303"/>
      <c r="O6" s="303"/>
      <c r="P6" s="303"/>
      <c r="Q6" s="303"/>
      <c r="R6" s="303"/>
      <c r="S6" s="303"/>
      <c r="T6" s="303"/>
      <c r="U6" s="303"/>
      <c r="V6" s="303"/>
      <c r="W6" s="303"/>
    </row>
    <row r="7" spans="2:27" ht="15.75" customHeight="1">
      <c r="B7" s="13"/>
      <c r="C7" s="13"/>
      <c r="D7" s="13"/>
      <c r="E7" s="13"/>
      <c r="F7" s="13"/>
      <c r="G7" s="13"/>
      <c r="H7" s="13"/>
      <c r="I7" s="13"/>
      <c r="J7" s="13"/>
      <c r="K7" s="13"/>
      <c r="L7" s="13"/>
      <c r="M7" s="13"/>
      <c r="N7" s="13"/>
      <c r="O7" s="13"/>
      <c r="P7" s="13"/>
      <c r="Q7" s="13"/>
      <c r="R7" s="13"/>
      <c r="S7" s="13"/>
      <c r="T7" s="13"/>
      <c r="U7" s="13"/>
      <c r="V7" s="13"/>
      <c r="W7" s="13"/>
    </row>
    <row r="8" spans="2:27" s="59" customFormat="1" ht="17.25" customHeight="1">
      <c r="G8" s="60"/>
      <c r="H8" s="1"/>
      <c r="I8" s="1"/>
      <c r="J8" s="1"/>
      <c r="L8" s="61"/>
      <c r="M8" s="61"/>
      <c r="O8" s="62"/>
      <c r="P8" s="62"/>
      <c r="Q8" s="62"/>
      <c r="R8" s="63" t="s">
        <v>6</v>
      </c>
      <c r="S8" s="63"/>
      <c r="T8" s="63"/>
      <c r="U8" s="317"/>
      <c r="V8" s="317"/>
      <c r="W8" s="64" t="s">
        <v>7</v>
      </c>
    </row>
    <row r="9" spans="2:27" s="16" customFormat="1" ht="18" customHeight="1">
      <c r="B9" s="15" t="s">
        <v>8</v>
      </c>
      <c r="C9" s="15"/>
      <c r="D9" s="16" t="s">
        <v>396</v>
      </c>
      <c r="E9" s="15"/>
      <c r="F9" s="15"/>
      <c r="G9" s="15"/>
      <c r="H9" s="15"/>
      <c r="I9" s="15"/>
      <c r="J9" s="15"/>
      <c r="K9" s="15"/>
      <c r="L9" s="15"/>
      <c r="M9" s="15"/>
      <c r="N9" s="15"/>
      <c r="O9" s="15"/>
      <c r="P9" s="15"/>
      <c r="Q9" s="15"/>
      <c r="R9" s="15"/>
      <c r="S9" s="15"/>
      <c r="T9" s="15"/>
      <c r="U9" s="27"/>
      <c r="V9" s="27"/>
      <c r="W9" s="27"/>
    </row>
    <row r="10" spans="2:27" s="16" customFormat="1" ht="18" customHeight="1">
      <c r="B10" s="300" t="s">
        <v>195</v>
      </c>
      <c r="C10" s="300"/>
      <c r="D10" s="300"/>
      <c r="E10" s="300"/>
      <c r="F10" s="300" t="s">
        <v>197</v>
      </c>
      <c r="G10" s="300"/>
      <c r="H10" s="300"/>
      <c r="I10" s="300"/>
      <c r="J10" s="300"/>
      <c r="K10" s="300"/>
      <c r="L10" s="300"/>
      <c r="M10" s="300"/>
      <c r="N10" s="300"/>
      <c r="O10" s="300"/>
      <c r="P10" s="300"/>
      <c r="Q10" s="300"/>
      <c r="R10" s="300"/>
      <c r="S10" s="300"/>
      <c r="T10" s="300"/>
      <c r="U10" s="292" t="s">
        <v>196</v>
      </c>
      <c r="V10" s="293"/>
      <c r="W10" s="293"/>
      <c r="X10" s="294"/>
    </row>
    <row r="11" spans="2:27" s="2" customFormat="1" ht="35.25" customHeight="1">
      <c r="B11" s="93" t="s">
        <v>254</v>
      </c>
      <c r="C11" s="318" t="s">
        <v>9</v>
      </c>
      <c r="D11" s="318"/>
      <c r="E11" s="319"/>
      <c r="F11" s="30"/>
      <c r="G11" s="320">
        <v>150000</v>
      </c>
      <c r="H11" s="320"/>
      <c r="I11" s="320"/>
      <c r="J11" s="320"/>
      <c r="K11" s="320"/>
      <c r="L11" s="320"/>
      <c r="M11" s="320"/>
      <c r="N11" s="320"/>
      <c r="O11" s="320"/>
      <c r="P11" s="320"/>
      <c r="Q11" s="320"/>
      <c r="R11" s="320"/>
      <c r="S11" s="320"/>
      <c r="T11" s="321"/>
      <c r="U11" s="322">
        <v>150000</v>
      </c>
      <c r="V11" s="323"/>
      <c r="W11" s="323"/>
      <c r="X11" s="175" t="s">
        <v>274</v>
      </c>
      <c r="Y11" s="19"/>
      <c r="Z11" s="19"/>
      <c r="AA11" s="19"/>
    </row>
    <row r="12" spans="2:27" s="2" customFormat="1" ht="35.25" customHeight="1">
      <c r="B12" s="77" t="s">
        <v>255</v>
      </c>
      <c r="C12" s="318" t="s">
        <v>10</v>
      </c>
      <c r="D12" s="318"/>
      <c r="E12" s="319"/>
      <c r="F12" s="31"/>
      <c r="G12" s="324">
        <v>200000</v>
      </c>
      <c r="H12" s="324"/>
      <c r="I12" s="324"/>
      <c r="J12" s="324"/>
      <c r="K12" s="324"/>
      <c r="L12" s="324"/>
      <c r="M12" s="324"/>
      <c r="N12" s="324"/>
      <c r="O12" s="324"/>
      <c r="P12" s="324"/>
      <c r="Q12" s="324"/>
      <c r="R12" s="324"/>
      <c r="S12" s="324"/>
      <c r="T12" s="325"/>
      <c r="U12" s="322">
        <v>200000</v>
      </c>
      <c r="V12" s="323"/>
      <c r="W12" s="323"/>
      <c r="X12" s="175" t="s">
        <v>274</v>
      </c>
    </row>
    <row r="13" spans="2:27" s="17" customFormat="1" ht="16.5" customHeight="1">
      <c r="B13" s="304" t="s">
        <v>189</v>
      </c>
      <c r="C13" s="306" t="s">
        <v>11</v>
      </c>
      <c r="D13" s="306"/>
      <c r="E13" s="307"/>
      <c r="F13" s="31"/>
      <c r="G13" s="306" t="s">
        <v>12</v>
      </c>
      <c r="H13" s="306"/>
      <c r="I13" s="306"/>
      <c r="J13" s="306"/>
      <c r="K13" s="306"/>
      <c r="L13" s="32" t="s">
        <v>13</v>
      </c>
      <c r="M13" s="33">
        <v>6000</v>
      </c>
      <c r="N13" s="34" t="s">
        <v>14</v>
      </c>
      <c r="O13" s="35">
        <v>0.3</v>
      </c>
      <c r="P13" s="34" t="s">
        <v>14</v>
      </c>
      <c r="Q13" s="306" t="s">
        <v>15</v>
      </c>
      <c r="R13" s="306"/>
      <c r="S13" s="34"/>
      <c r="T13" s="34"/>
      <c r="U13" s="310">
        <f>I14*M14*O14*Q14</f>
        <v>0</v>
      </c>
      <c r="V13" s="311"/>
      <c r="W13" s="311"/>
      <c r="X13" s="295" t="s">
        <v>274</v>
      </c>
    </row>
    <row r="14" spans="2:27" s="17" customFormat="1" ht="16.5" customHeight="1">
      <c r="B14" s="305"/>
      <c r="C14" s="308"/>
      <c r="D14" s="308"/>
      <c r="E14" s="309"/>
      <c r="F14" s="36"/>
      <c r="G14" s="314"/>
      <c r="H14" s="314"/>
      <c r="I14" s="315">
        <f>医薬品研究経費ポイント!$L$27</f>
        <v>0</v>
      </c>
      <c r="J14" s="315"/>
      <c r="K14" s="37"/>
      <c r="L14" s="38" t="s">
        <v>16</v>
      </c>
      <c r="M14" s="39">
        <v>6000</v>
      </c>
      <c r="N14" s="38" t="s">
        <v>16</v>
      </c>
      <c r="O14" s="40">
        <v>0.3</v>
      </c>
      <c r="P14" s="38" t="s">
        <v>17</v>
      </c>
      <c r="Q14" s="41">
        <f>$U$8</f>
        <v>0</v>
      </c>
      <c r="R14" s="316"/>
      <c r="S14" s="316"/>
      <c r="T14" s="37"/>
      <c r="U14" s="312"/>
      <c r="V14" s="313"/>
      <c r="W14" s="313"/>
      <c r="X14" s="296"/>
    </row>
    <row r="15" spans="2:27" s="17" customFormat="1" ht="16.5" customHeight="1">
      <c r="B15" s="304" t="s">
        <v>256</v>
      </c>
      <c r="C15" s="306" t="s">
        <v>11</v>
      </c>
      <c r="D15" s="306"/>
      <c r="E15" s="307"/>
      <c r="F15" s="31"/>
      <c r="G15" s="306" t="s">
        <v>465</v>
      </c>
      <c r="H15" s="306"/>
      <c r="I15" s="306"/>
      <c r="J15" s="306"/>
      <c r="K15" s="306"/>
      <c r="L15" s="32" t="s">
        <v>13</v>
      </c>
      <c r="M15" s="33">
        <v>6000</v>
      </c>
      <c r="N15" s="78"/>
      <c r="O15" s="34"/>
      <c r="P15" s="34"/>
      <c r="Q15" s="34"/>
      <c r="R15" s="34"/>
      <c r="S15" s="34"/>
      <c r="T15" s="34"/>
      <c r="U15" s="310">
        <f>I16*M16</f>
        <v>0</v>
      </c>
      <c r="V15" s="335"/>
      <c r="W15" s="335"/>
      <c r="X15" s="295" t="s">
        <v>274</v>
      </c>
    </row>
    <row r="16" spans="2:27" s="17" customFormat="1" ht="16.5" customHeight="1">
      <c r="B16" s="305"/>
      <c r="C16" s="308"/>
      <c r="D16" s="308"/>
      <c r="E16" s="309"/>
      <c r="F16" s="36"/>
      <c r="G16" s="79"/>
      <c r="H16" s="79"/>
      <c r="I16" s="314">
        <f>医薬品研究経費ポイント!$L$30</f>
        <v>0</v>
      </c>
      <c r="J16" s="314"/>
      <c r="K16" s="79"/>
      <c r="L16" s="38" t="s">
        <v>18</v>
      </c>
      <c r="M16" s="41">
        <v>6000</v>
      </c>
      <c r="N16" s="79"/>
      <c r="O16" s="37"/>
      <c r="P16" s="38"/>
      <c r="Q16" s="41"/>
      <c r="R16" s="316"/>
      <c r="S16" s="316"/>
      <c r="T16" s="37"/>
      <c r="U16" s="336"/>
      <c r="V16" s="316"/>
      <c r="W16" s="316"/>
      <c r="X16" s="296"/>
    </row>
    <row r="17" spans="1:30" s="17" customFormat="1" ht="16.5" customHeight="1">
      <c r="B17" s="304" t="s">
        <v>257</v>
      </c>
      <c r="C17" s="306" t="s">
        <v>19</v>
      </c>
      <c r="D17" s="306"/>
      <c r="E17" s="307"/>
      <c r="F17" s="31"/>
      <c r="G17" s="306" t="s">
        <v>464</v>
      </c>
      <c r="H17" s="306"/>
      <c r="I17" s="306"/>
      <c r="J17" s="306"/>
      <c r="K17" s="306"/>
      <c r="L17" s="42" t="s">
        <v>16</v>
      </c>
      <c r="M17" s="43">
        <v>1000</v>
      </c>
      <c r="N17" s="78" t="s">
        <v>21</v>
      </c>
      <c r="O17" s="35">
        <v>0.3</v>
      </c>
      <c r="P17" s="34" t="s">
        <v>21</v>
      </c>
      <c r="Q17" s="306" t="s">
        <v>15</v>
      </c>
      <c r="R17" s="306"/>
      <c r="S17" s="78"/>
      <c r="T17" s="78"/>
      <c r="U17" s="310">
        <f>I18*M18*O18*Q18</f>
        <v>0</v>
      </c>
      <c r="V17" s="311"/>
      <c r="W17" s="311"/>
      <c r="X17" s="295" t="s">
        <v>274</v>
      </c>
      <c r="Y17" s="3"/>
    </row>
    <row r="18" spans="1:30" s="17" customFormat="1" ht="16.5" customHeight="1">
      <c r="B18" s="305"/>
      <c r="C18" s="308"/>
      <c r="D18" s="308"/>
      <c r="E18" s="309"/>
      <c r="F18" s="44"/>
      <c r="G18" s="314"/>
      <c r="H18" s="314"/>
      <c r="I18" s="315">
        <f>'治験薬管理経費ポイント '!$L$26</f>
        <v>0</v>
      </c>
      <c r="J18" s="315"/>
      <c r="K18" s="37"/>
      <c r="L18" s="38" t="s">
        <v>16</v>
      </c>
      <c r="M18" s="39">
        <v>1000</v>
      </c>
      <c r="N18" s="38" t="s">
        <v>16</v>
      </c>
      <c r="O18" s="40">
        <v>0.3</v>
      </c>
      <c r="P18" s="38" t="s">
        <v>13</v>
      </c>
      <c r="Q18" s="41">
        <f>$U$8</f>
        <v>0</v>
      </c>
      <c r="R18" s="316"/>
      <c r="S18" s="316"/>
      <c r="T18" s="37"/>
      <c r="U18" s="312"/>
      <c r="V18" s="313"/>
      <c r="W18" s="313"/>
      <c r="X18" s="296"/>
      <c r="Y18" s="18"/>
    </row>
    <row r="19" spans="1:30" s="19" customFormat="1" ht="16.5" customHeight="1">
      <c r="B19" s="304" t="s">
        <v>258</v>
      </c>
      <c r="C19" s="306" t="s">
        <v>221</v>
      </c>
      <c r="D19" s="306"/>
      <c r="E19" s="307"/>
      <c r="F19" s="31"/>
      <c r="G19" s="337" t="s">
        <v>463</v>
      </c>
      <c r="H19" s="337"/>
      <c r="I19" s="337"/>
      <c r="J19" s="337"/>
      <c r="K19" s="337"/>
      <c r="L19" s="32" t="s">
        <v>16</v>
      </c>
      <c r="M19" s="33">
        <v>4000</v>
      </c>
      <c r="N19" s="78"/>
      <c r="O19" s="78"/>
      <c r="P19" s="78"/>
      <c r="Q19" s="78"/>
      <c r="R19" s="78"/>
      <c r="S19" s="78"/>
      <c r="T19" s="78"/>
      <c r="U19" s="310">
        <f>I20*M20</f>
        <v>0</v>
      </c>
      <c r="V19" s="335"/>
      <c r="W19" s="335"/>
      <c r="X19" s="295" t="s">
        <v>274</v>
      </c>
      <c r="Y19" s="20"/>
    </row>
    <row r="20" spans="1:30" s="19" customFormat="1" ht="16.5" customHeight="1">
      <c r="B20" s="305"/>
      <c r="C20" s="308"/>
      <c r="D20" s="308"/>
      <c r="E20" s="309"/>
      <c r="F20" s="45"/>
      <c r="G20" s="338"/>
      <c r="H20" s="338"/>
      <c r="I20" s="338">
        <f>画像提供・スライド作製・外注検体処理!$Q$17</f>
        <v>0</v>
      </c>
      <c r="J20" s="338"/>
      <c r="K20" s="46"/>
      <c r="L20" s="47" t="s">
        <v>18</v>
      </c>
      <c r="M20" s="48">
        <v>4000</v>
      </c>
      <c r="N20" s="48"/>
      <c r="O20" s="82"/>
      <c r="P20" s="48"/>
      <c r="Q20" s="48"/>
      <c r="R20" s="339"/>
      <c r="S20" s="339"/>
      <c r="T20" s="55"/>
      <c r="U20" s="336"/>
      <c r="V20" s="316"/>
      <c r="W20" s="316"/>
      <c r="X20" s="296"/>
      <c r="Y20" s="20"/>
    </row>
    <row r="21" spans="1:30" s="255" customFormat="1" ht="16.5" customHeight="1">
      <c r="B21" s="304" t="s">
        <v>259</v>
      </c>
      <c r="C21" s="306" t="s">
        <v>461</v>
      </c>
      <c r="D21" s="306"/>
      <c r="E21" s="307"/>
      <c r="F21" s="31"/>
      <c r="G21" s="306" t="s">
        <v>462</v>
      </c>
      <c r="H21" s="306"/>
      <c r="I21" s="306"/>
      <c r="J21" s="306"/>
      <c r="K21" s="306"/>
      <c r="L21" s="42" t="s">
        <v>13</v>
      </c>
      <c r="M21" s="43">
        <v>5000</v>
      </c>
      <c r="N21" s="282" t="s">
        <v>14</v>
      </c>
      <c r="O21" s="35">
        <v>0.3</v>
      </c>
      <c r="P21" s="34" t="s">
        <v>14</v>
      </c>
      <c r="Q21" s="306" t="s">
        <v>15</v>
      </c>
      <c r="R21" s="306"/>
      <c r="S21" s="282"/>
      <c r="T21" s="282"/>
      <c r="U21" s="310">
        <f>I22*M22*O22*Q22</f>
        <v>0</v>
      </c>
      <c r="V21" s="311"/>
      <c r="W21" s="311"/>
      <c r="X21" s="295" t="s">
        <v>274</v>
      </c>
      <c r="Y21" s="283"/>
    </row>
    <row r="22" spans="1:30" s="255" customFormat="1" ht="16.5" customHeight="1">
      <c r="B22" s="305"/>
      <c r="C22" s="308"/>
      <c r="D22" s="308"/>
      <c r="E22" s="309"/>
      <c r="F22" s="44"/>
      <c r="G22" s="314"/>
      <c r="H22" s="314"/>
      <c r="I22" s="315">
        <f>画像提供・スライド作製・外注検体処理!$Q$40</f>
        <v>0</v>
      </c>
      <c r="J22" s="315"/>
      <c r="K22" s="37"/>
      <c r="L22" s="281" t="s">
        <v>13</v>
      </c>
      <c r="M22" s="39">
        <v>5000</v>
      </c>
      <c r="N22" s="281" t="s">
        <v>13</v>
      </c>
      <c r="O22" s="40">
        <v>0.3</v>
      </c>
      <c r="P22" s="281" t="s">
        <v>13</v>
      </c>
      <c r="Q22" s="284">
        <f>$U$8</f>
        <v>0</v>
      </c>
      <c r="R22" s="316"/>
      <c r="S22" s="316"/>
      <c r="T22" s="37"/>
      <c r="U22" s="312"/>
      <c r="V22" s="313"/>
      <c r="W22" s="313"/>
      <c r="X22" s="296"/>
      <c r="Y22" s="18"/>
    </row>
    <row r="23" spans="1:30" s="2" customFormat="1" ht="34.5" customHeight="1">
      <c r="B23" s="93" t="s">
        <v>260</v>
      </c>
      <c r="C23" s="318" t="s">
        <v>22</v>
      </c>
      <c r="D23" s="318"/>
      <c r="E23" s="319"/>
      <c r="F23" s="30"/>
      <c r="G23" s="50" t="s">
        <v>23</v>
      </c>
      <c r="H23" s="51"/>
      <c r="I23" s="51"/>
      <c r="J23" s="52"/>
      <c r="K23" s="52"/>
      <c r="L23" s="53"/>
      <c r="M23" s="53"/>
      <c r="N23" s="53"/>
      <c r="O23" s="53"/>
      <c r="P23" s="53"/>
      <c r="Q23" s="53"/>
      <c r="R23" s="52"/>
      <c r="S23" s="52"/>
      <c r="T23" s="52"/>
      <c r="U23" s="322">
        <v>0</v>
      </c>
      <c r="V23" s="323"/>
      <c r="W23" s="323"/>
      <c r="X23" s="175" t="s">
        <v>274</v>
      </c>
    </row>
    <row r="24" spans="1:30" s="2" customFormat="1" ht="34.5" customHeight="1">
      <c r="B24" s="93" t="s">
        <v>261</v>
      </c>
      <c r="C24" s="318" t="s">
        <v>24</v>
      </c>
      <c r="D24" s="318"/>
      <c r="E24" s="319"/>
      <c r="F24" s="30"/>
      <c r="G24" s="50" t="s">
        <v>25</v>
      </c>
      <c r="H24" s="54"/>
      <c r="I24" s="54"/>
      <c r="J24" s="54"/>
      <c r="K24" s="54"/>
      <c r="L24" s="54"/>
      <c r="M24" s="54"/>
      <c r="N24" s="54"/>
      <c r="O24" s="54"/>
      <c r="P24" s="54"/>
      <c r="Q24" s="54"/>
      <c r="R24" s="54"/>
      <c r="S24" s="54"/>
      <c r="T24" s="54"/>
      <c r="U24" s="322">
        <v>0</v>
      </c>
      <c r="V24" s="323"/>
      <c r="W24" s="323"/>
      <c r="X24" s="175" t="s">
        <v>274</v>
      </c>
    </row>
    <row r="25" spans="1:30" s="2" customFormat="1" ht="34.5" customHeight="1">
      <c r="B25" s="93" t="s">
        <v>262</v>
      </c>
      <c r="C25" s="318" t="s">
        <v>271</v>
      </c>
      <c r="D25" s="318"/>
      <c r="E25" s="319"/>
      <c r="F25" s="30"/>
      <c r="G25" s="50" t="s">
        <v>468</v>
      </c>
      <c r="H25" s="51"/>
      <c r="I25" s="51"/>
      <c r="J25" s="52"/>
      <c r="K25" s="52"/>
      <c r="L25" s="53"/>
      <c r="M25" s="53"/>
      <c r="N25" s="53"/>
      <c r="O25" s="53"/>
      <c r="P25" s="53"/>
      <c r="Q25" s="53"/>
      <c r="R25" s="52"/>
      <c r="S25" s="52"/>
      <c r="T25" s="52"/>
      <c r="U25" s="322">
        <f>ROUNDDOWN(SUM(U11:W24)*0.2,0)</f>
        <v>70000</v>
      </c>
      <c r="V25" s="323"/>
      <c r="W25" s="323"/>
      <c r="X25" s="175" t="s">
        <v>274</v>
      </c>
      <c r="Y25" s="19"/>
      <c r="Z25" s="19"/>
      <c r="AA25" s="19"/>
    </row>
    <row r="26" spans="1:30" s="2" customFormat="1" ht="34.5" customHeight="1">
      <c r="B26" s="93" t="s">
        <v>467</v>
      </c>
      <c r="C26" s="318" t="s">
        <v>26</v>
      </c>
      <c r="D26" s="318"/>
      <c r="E26" s="319"/>
      <c r="F26" s="30"/>
      <c r="G26" s="50" t="s">
        <v>469</v>
      </c>
      <c r="H26" s="51"/>
      <c r="I26" s="51"/>
      <c r="J26" s="52"/>
      <c r="K26" s="52"/>
      <c r="L26" s="53"/>
      <c r="M26" s="53"/>
      <c r="N26" s="53"/>
      <c r="O26" s="53"/>
      <c r="P26" s="53"/>
      <c r="Q26" s="53"/>
      <c r="R26" s="52"/>
      <c r="S26" s="52"/>
      <c r="T26" s="52"/>
      <c r="U26" s="322">
        <f>ROUNDDOWN(SUM(U11:W25)*0.3,0)</f>
        <v>126000</v>
      </c>
      <c r="V26" s="323"/>
      <c r="W26" s="323"/>
      <c r="X26" s="175" t="s">
        <v>274</v>
      </c>
      <c r="Y26" s="19"/>
      <c r="Z26" s="19"/>
      <c r="AA26" s="19"/>
    </row>
    <row r="27" spans="1:30" s="2" customFormat="1" ht="27.75" customHeight="1" thickBot="1">
      <c r="B27" s="21"/>
      <c r="C27" s="78"/>
      <c r="D27" s="78"/>
      <c r="F27" s="78"/>
      <c r="G27" s="78"/>
      <c r="H27" s="78"/>
      <c r="I27" s="78"/>
      <c r="J27" s="78"/>
      <c r="K27" s="78"/>
      <c r="L27" s="78"/>
      <c r="M27" s="78"/>
      <c r="Q27" s="257" t="s">
        <v>404</v>
      </c>
      <c r="R27" s="258"/>
      <c r="S27" s="258"/>
      <c r="T27" s="257"/>
      <c r="U27" s="345">
        <f>SUM(U11:W26)</f>
        <v>546000</v>
      </c>
      <c r="V27" s="345"/>
      <c r="W27" s="345"/>
      <c r="X27" s="258" t="s">
        <v>274</v>
      </c>
    </row>
    <row r="28" spans="1:30" s="66" customFormat="1" ht="14.25" customHeight="1" thickTop="1">
      <c r="A28" s="65"/>
      <c r="B28" s="2"/>
      <c r="C28" s="2"/>
      <c r="D28" s="2"/>
      <c r="E28" s="83"/>
      <c r="F28" s="83"/>
      <c r="G28" s="83"/>
      <c r="H28" s="83"/>
      <c r="I28" s="83"/>
      <c r="J28" s="83"/>
      <c r="K28" s="83"/>
      <c r="L28" s="83"/>
      <c r="M28" s="83"/>
      <c r="N28" s="83"/>
      <c r="O28" s="83"/>
      <c r="P28" s="83"/>
      <c r="Q28" s="83"/>
      <c r="R28" s="83"/>
      <c r="S28" s="83"/>
      <c r="T28" s="83"/>
      <c r="U28" s="68"/>
      <c r="V28" s="17"/>
      <c r="W28" s="17"/>
      <c r="X28" s="65"/>
      <c r="Y28" s="65"/>
      <c r="Z28" s="65"/>
      <c r="AA28" s="65"/>
      <c r="AB28" s="65"/>
      <c r="AC28" s="65"/>
      <c r="AD28" s="65"/>
    </row>
    <row r="29" spans="1:30" s="16" customFormat="1" ht="18" customHeight="1">
      <c r="B29" s="278" t="s">
        <v>236</v>
      </c>
      <c r="C29" s="27"/>
      <c r="D29" s="27"/>
      <c r="E29" s="27"/>
      <c r="F29" s="16" t="s">
        <v>396</v>
      </c>
      <c r="G29" s="27"/>
      <c r="H29" s="27"/>
      <c r="I29" s="27"/>
      <c r="J29" s="27"/>
      <c r="K29" s="27"/>
      <c r="L29" s="27"/>
      <c r="M29" s="27"/>
      <c r="N29" s="27"/>
      <c r="O29" s="27"/>
      <c r="P29" s="27"/>
      <c r="Q29" s="27"/>
      <c r="R29" s="27"/>
      <c r="S29" s="27"/>
      <c r="T29" s="27"/>
      <c r="U29" s="27"/>
      <c r="V29" s="27"/>
      <c r="W29" s="27"/>
    </row>
    <row r="30" spans="1:30" s="16" customFormat="1" ht="18" customHeight="1">
      <c r="B30" s="300" t="s">
        <v>195</v>
      </c>
      <c r="C30" s="300"/>
      <c r="D30" s="300"/>
      <c r="E30" s="300"/>
      <c r="F30" s="300" t="s">
        <v>197</v>
      </c>
      <c r="G30" s="300"/>
      <c r="H30" s="300"/>
      <c r="I30" s="300"/>
      <c r="J30" s="300"/>
      <c r="K30" s="300"/>
      <c r="L30" s="300"/>
      <c r="M30" s="300"/>
      <c r="N30" s="300"/>
      <c r="O30" s="300"/>
      <c r="P30" s="300"/>
      <c r="Q30" s="300"/>
      <c r="R30" s="300"/>
      <c r="S30" s="300"/>
      <c r="T30" s="300"/>
      <c r="U30" s="292" t="s">
        <v>196</v>
      </c>
      <c r="V30" s="293"/>
      <c r="W30" s="293"/>
      <c r="X30" s="294"/>
    </row>
    <row r="31" spans="1:30" s="2" customFormat="1" ht="17.25" customHeight="1">
      <c r="B31" s="340" t="s">
        <v>263</v>
      </c>
      <c r="C31" s="306" t="s">
        <v>10</v>
      </c>
      <c r="D31" s="306"/>
      <c r="E31" s="307"/>
      <c r="F31" s="360" t="s">
        <v>278</v>
      </c>
      <c r="G31" s="361"/>
      <c r="H31" s="361"/>
      <c r="I31" s="361"/>
      <c r="J31" s="361"/>
      <c r="K31" s="361"/>
      <c r="L31" s="361"/>
      <c r="M31" s="361"/>
      <c r="N31" s="361"/>
      <c r="O31" s="361"/>
      <c r="P31" s="361"/>
      <c r="Q31" s="361"/>
      <c r="R31" s="361"/>
      <c r="S31" s="361"/>
      <c r="T31" s="362"/>
      <c r="U31" s="310">
        <f>IF(医薬品研究経費ポイント!$L$27&gt;=60,I35*$M$35,300000)</f>
        <v>300000</v>
      </c>
      <c r="V31" s="335"/>
      <c r="W31" s="335"/>
      <c r="X31" s="297" t="s">
        <v>274</v>
      </c>
    </row>
    <row r="32" spans="1:30" s="2" customFormat="1" ht="17.25" customHeight="1">
      <c r="B32" s="350"/>
      <c r="C32" s="346"/>
      <c r="D32" s="346"/>
      <c r="E32" s="347"/>
      <c r="F32" s="178"/>
      <c r="G32" s="366">
        <v>300000</v>
      </c>
      <c r="H32" s="367"/>
      <c r="I32" s="367"/>
      <c r="J32" s="367"/>
      <c r="K32" s="367"/>
      <c r="L32" s="367"/>
      <c r="M32" s="367"/>
      <c r="N32" s="367"/>
      <c r="O32" s="367"/>
      <c r="P32" s="367"/>
      <c r="Q32" s="367"/>
      <c r="R32" s="367"/>
      <c r="S32" s="367"/>
      <c r="T32" s="368"/>
      <c r="U32" s="370"/>
      <c r="V32" s="371"/>
      <c r="W32" s="371"/>
      <c r="X32" s="298"/>
    </row>
    <row r="33" spans="2:27" s="2" customFormat="1" ht="16.5" customHeight="1">
      <c r="B33" s="350"/>
      <c r="C33" s="346"/>
      <c r="D33" s="346"/>
      <c r="E33" s="347"/>
      <c r="F33" s="363" t="s">
        <v>279</v>
      </c>
      <c r="G33" s="364"/>
      <c r="H33" s="364"/>
      <c r="I33" s="364"/>
      <c r="J33" s="364"/>
      <c r="K33" s="364"/>
      <c r="L33" s="364"/>
      <c r="M33" s="364"/>
      <c r="N33" s="364"/>
      <c r="O33" s="364"/>
      <c r="P33" s="364"/>
      <c r="Q33" s="364"/>
      <c r="R33" s="364"/>
      <c r="S33" s="364"/>
      <c r="T33" s="365"/>
      <c r="U33" s="370"/>
      <c r="V33" s="371"/>
      <c r="W33" s="371"/>
      <c r="X33" s="298"/>
    </row>
    <row r="34" spans="2:27" s="2" customFormat="1" ht="17.25" customHeight="1">
      <c r="B34" s="350"/>
      <c r="C34" s="346"/>
      <c r="D34" s="346"/>
      <c r="E34" s="347"/>
      <c r="F34" s="178"/>
      <c r="G34" s="367" t="s">
        <v>12</v>
      </c>
      <c r="H34" s="367"/>
      <c r="I34" s="367"/>
      <c r="J34" s="367"/>
      <c r="K34" s="367"/>
      <c r="L34" s="179" t="s">
        <v>13</v>
      </c>
      <c r="M34" s="180">
        <v>5000</v>
      </c>
      <c r="N34" s="181"/>
      <c r="O34" s="181"/>
      <c r="P34" s="181"/>
      <c r="Q34" s="181"/>
      <c r="R34" s="181"/>
      <c r="S34" s="181"/>
      <c r="T34" s="182"/>
      <c r="U34" s="370"/>
      <c r="V34" s="371"/>
      <c r="W34" s="371"/>
      <c r="X34" s="298"/>
    </row>
    <row r="35" spans="2:27" s="2" customFormat="1" ht="17.25" customHeight="1">
      <c r="B35" s="351"/>
      <c r="C35" s="348"/>
      <c r="D35" s="348"/>
      <c r="E35" s="349"/>
      <c r="F35" s="36"/>
      <c r="G35" s="183"/>
      <c r="H35" s="184"/>
      <c r="I35" s="369" t="str">
        <f>IF(医薬品研究経費ポイント!$L$27&gt;=61,医薬品研究経費ポイント!$L$27,"")</f>
        <v/>
      </c>
      <c r="J35" s="369"/>
      <c r="K35" s="184"/>
      <c r="L35" s="177" t="s">
        <v>16</v>
      </c>
      <c r="M35" s="39">
        <v>5000</v>
      </c>
      <c r="N35" s="184"/>
      <c r="O35" s="184"/>
      <c r="P35" s="184"/>
      <c r="Q35" s="184"/>
      <c r="R35" s="184"/>
      <c r="S35" s="184"/>
      <c r="T35" s="185"/>
      <c r="U35" s="372"/>
      <c r="V35" s="373"/>
      <c r="W35" s="373"/>
      <c r="X35" s="299"/>
    </row>
    <row r="36" spans="2:27" s="2" customFormat="1" ht="16.5" customHeight="1">
      <c r="B36" s="340" t="s">
        <v>191</v>
      </c>
      <c r="C36" s="306" t="s">
        <v>11</v>
      </c>
      <c r="D36" s="306"/>
      <c r="E36" s="307"/>
      <c r="F36" s="31"/>
      <c r="G36" s="306" t="s">
        <v>12</v>
      </c>
      <c r="H36" s="306"/>
      <c r="I36" s="306"/>
      <c r="J36" s="306"/>
      <c r="K36" s="306"/>
      <c r="L36" s="32" t="s">
        <v>13</v>
      </c>
      <c r="M36" s="33">
        <v>6000</v>
      </c>
      <c r="N36" s="34" t="s">
        <v>14</v>
      </c>
      <c r="O36" s="35">
        <v>0.7</v>
      </c>
      <c r="P36" s="92"/>
      <c r="Q36" s="92"/>
      <c r="R36" s="92"/>
      <c r="S36" s="92"/>
      <c r="T36" s="56"/>
      <c r="U36" s="310">
        <f>I37*M37*O37</f>
        <v>0</v>
      </c>
      <c r="V36" s="342"/>
      <c r="W36" s="342"/>
      <c r="X36" s="295" t="s">
        <v>274</v>
      </c>
    </row>
    <row r="37" spans="2:27" s="19" customFormat="1" ht="16.5" customHeight="1">
      <c r="B37" s="341"/>
      <c r="C37" s="308"/>
      <c r="D37" s="308"/>
      <c r="E37" s="309"/>
      <c r="F37" s="57"/>
      <c r="G37" s="338"/>
      <c r="H37" s="338"/>
      <c r="I37" s="315">
        <f>$I$14</f>
        <v>0</v>
      </c>
      <c r="J37" s="315"/>
      <c r="K37" s="37"/>
      <c r="L37" s="38" t="s">
        <v>16</v>
      </c>
      <c r="M37" s="39">
        <v>6000</v>
      </c>
      <c r="N37" s="38" t="s">
        <v>16</v>
      </c>
      <c r="O37" s="40">
        <v>0.7</v>
      </c>
      <c r="P37" s="47"/>
      <c r="Q37" s="48"/>
      <c r="R37" s="339"/>
      <c r="S37" s="339"/>
      <c r="T37" s="49"/>
      <c r="U37" s="343"/>
      <c r="V37" s="344"/>
      <c r="W37" s="344"/>
      <c r="X37" s="296"/>
    </row>
    <row r="38" spans="2:27" s="2" customFormat="1" ht="16.5" customHeight="1">
      <c r="B38" s="340" t="s">
        <v>192</v>
      </c>
      <c r="C38" s="306" t="s">
        <v>19</v>
      </c>
      <c r="D38" s="306"/>
      <c r="E38" s="307"/>
      <c r="F38" s="31"/>
      <c r="G38" s="306" t="s">
        <v>20</v>
      </c>
      <c r="H38" s="306"/>
      <c r="I38" s="306"/>
      <c r="J38" s="306"/>
      <c r="K38" s="306"/>
      <c r="L38" s="42" t="s">
        <v>16</v>
      </c>
      <c r="M38" s="43">
        <v>1000</v>
      </c>
      <c r="N38" s="78" t="s">
        <v>21</v>
      </c>
      <c r="O38" s="35">
        <v>0.7</v>
      </c>
      <c r="P38" s="92"/>
      <c r="Q38" s="92"/>
      <c r="R38" s="92"/>
      <c r="S38" s="92"/>
      <c r="T38" s="56"/>
      <c r="U38" s="310">
        <f>I39*M39*O39</f>
        <v>0</v>
      </c>
      <c r="V38" s="335"/>
      <c r="W38" s="335"/>
      <c r="X38" s="295" t="s">
        <v>274</v>
      </c>
      <c r="Y38" s="3"/>
    </row>
    <row r="39" spans="2:27" s="19" customFormat="1" ht="16.5" customHeight="1">
      <c r="B39" s="341"/>
      <c r="C39" s="308"/>
      <c r="D39" s="308"/>
      <c r="E39" s="309"/>
      <c r="F39" s="45"/>
      <c r="G39" s="314"/>
      <c r="H39" s="314"/>
      <c r="I39" s="315">
        <f>$I$18</f>
        <v>0</v>
      </c>
      <c r="J39" s="315"/>
      <c r="K39" s="37"/>
      <c r="L39" s="38" t="s">
        <v>16</v>
      </c>
      <c r="M39" s="39">
        <v>1000</v>
      </c>
      <c r="N39" s="38" t="s">
        <v>16</v>
      </c>
      <c r="O39" s="40">
        <v>0.7</v>
      </c>
      <c r="P39" s="48"/>
      <c r="Q39" s="48"/>
      <c r="R39" s="55"/>
      <c r="S39" s="55"/>
      <c r="T39" s="49"/>
      <c r="U39" s="336"/>
      <c r="V39" s="316"/>
      <c r="W39" s="316"/>
      <c r="X39" s="296"/>
      <c r="Y39" s="20"/>
    </row>
    <row r="40" spans="2:27" s="2" customFormat="1" ht="16.5" customHeight="1">
      <c r="B40" s="340" t="s">
        <v>252</v>
      </c>
      <c r="C40" s="306" t="s">
        <v>221</v>
      </c>
      <c r="D40" s="306"/>
      <c r="E40" s="307"/>
      <c r="F40" s="31"/>
      <c r="G40" s="337" t="s">
        <v>223</v>
      </c>
      <c r="H40" s="337"/>
      <c r="I40" s="337"/>
      <c r="J40" s="337"/>
      <c r="K40" s="337"/>
      <c r="L40" s="32" t="s">
        <v>16</v>
      </c>
      <c r="M40" s="33">
        <v>4000</v>
      </c>
      <c r="N40" s="92"/>
      <c r="O40" s="92"/>
      <c r="P40" s="92"/>
      <c r="Q40" s="92"/>
      <c r="R40" s="92"/>
      <c r="S40" s="92"/>
      <c r="T40" s="56"/>
      <c r="U40" s="310">
        <f t="shared" ref="U40" si="0">I41*M41</f>
        <v>0</v>
      </c>
      <c r="V40" s="335"/>
      <c r="W40" s="335"/>
      <c r="X40" s="295" t="s">
        <v>274</v>
      </c>
    </row>
    <row r="41" spans="2:27" s="2" customFormat="1" ht="16.5" customHeight="1">
      <c r="B41" s="341"/>
      <c r="C41" s="308"/>
      <c r="D41" s="308"/>
      <c r="E41" s="309"/>
      <c r="F41" s="36"/>
      <c r="G41" s="338"/>
      <c r="H41" s="338"/>
      <c r="I41" s="338">
        <f>画像提供・スライド作製・外注検体処理!$Q$15</f>
        <v>0</v>
      </c>
      <c r="J41" s="338"/>
      <c r="K41" s="46"/>
      <c r="L41" s="47" t="s">
        <v>18</v>
      </c>
      <c r="M41" s="48">
        <v>4000</v>
      </c>
      <c r="N41" s="86"/>
      <c r="O41" s="86"/>
      <c r="P41" s="86"/>
      <c r="Q41" s="88"/>
      <c r="R41" s="58"/>
      <c r="S41" s="69"/>
      <c r="T41" s="87"/>
      <c r="U41" s="336"/>
      <c r="V41" s="316"/>
      <c r="W41" s="316"/>
      <c r="X41" s="296"/>
    </row>
    <row r="42" spans="2:27" s="2" customFormat="1" ht="16.5" customHeight="1">
      <c r="B42" s="340" t="s">
        <v>253</v>
      </c>
      <c r="C42" s="353" t="s">
        <v>219</v>
      </c>
      <c r="D42" s="353"/>
      <c r="E42" s="354"/>
      <c r="F42" s="31"/>
      <c r="G42" s="359" t="s">
        <v>220</v>
      </c>
      <c r="H42" s="359"/>
      <c r="I42" s="359"/>
      <c r="J42" s="359"/>
      <c r="K42" s="359"/>
      <c r="L42" s="71" t="s">
        <v>18</v>
      </c>
      <c r="M42" s="72">
        <v>4000</v>
      </c>
      <c r="N42" s="92"/>
      <c r="O42" s="92"/>
      <c r="P42" s="92"/>
      <c r="Q42" s="92"/>
      <c r="R42" s="92"/>
      <c r="S42" s="92"/>
      <c r="T42" s="56"/>
      <c r="U42" s="310">
        <f t="shared" ref="U42" si="1">I43*M43</f>
        <v>0</v>
      </c>
      <c r="V42" s="335"/>
      <c r="W42" s="335"/>
      <c r="X42" s="295" t="s">
        <v>274</v>
      </c>
    </row>
    <row r="43" spans="2:27" s="2" customFormat="1" ht="16.5" customHeight="1">
      <c r="B43" s="341"/>
      <c r="C43" s="355"/>
      <c r="D43" s="355"/>
      <c r="E43" s="356"/>
      <c r="F43" s="36"/>
      <c r="G43" s="357"/>
      <c r="H43" s="357"/>
      <c r="I43" s="338">
        <f>画像提供・スライド作製・外注検体処理!$Q$31</f>
        <v>0</v>
      </c>
      <c r="J43" s="338"/>
      <c r="K43" s="46"/>
      <c r="L43" s="47" t="s">
        <v>18</v>
      </c>
      <c r="M43" s="48">
        <v>4000</v>
      </c>
      <c r="N43" s="86"/>
      <c r="O43" s="86"/>
      <c r="P43" s="86"/>
      <c r="Q43" s="88"/>
      <c r="R43" s="358"/>
      <c r="S43" s="358"/>
      <c r="T43" s="87"/>
      <c r="U43" s="336"/>
      <c r="V43" s="316"/>
      <c r="W43" s="316"/>
      <c r="X43" s="296"/>
    </row>
    <row r="44" spans="2:27" s="2" customFormat="1" ht="16.5" customHeight="1">
      <c r="B44" s="340" t="s">
        <v>470</v>
      </c>
      <c r="C44" s="306" t="s">
        <v>461</v>
      </c>
      <c r="D44" s="306"/>
      <c r="E44" s="307"/>
      <c r="F44" s="31"/>
      <c r="G44" s="306" t="s">
        <v>462</v>
      </c>
      <c r="H44" s="306"/>
      <c r="I44" s="306"/>
      <c r="J44" s="306"/>
      <c r="K44" s="306"/>
      <c r="L44" s="42" t="s">
        <v>13</v>
      </c>
      <c r="M44" s="43">
        <v>5000</v>
      </c>
      <c r="N44" s="282" t="s">
        <v>14</v>
      </c>
      <c r="O44" s="35">
        <v>0.7</v>
      </c>
      <c r="P44" s="34"/>
      <c r="Q44" s="306"/>
      <c r="R44" s="306"/>
      <c r="S44" s="282"/>
      <c r="T44" s="282"/>
      <c r="U44" s="310">
        <f>I45*M45*O45</f>
        <v>0</v>
      </c>
      <c r="V44" s="335"/>
      <c r="W44" s="335"/>
      <c r="X44" s="295" t="s">
        <v>274</v>
      </c>
      <c r="Y44" s="283"/>
    </row>
    <row r="45" spans="2:27" s="19" customFormat="1" ht="16.5" customHeight="1">
      <c r="B45" s="341"/>
      <c r="C45" s="308"/>
      <c r="D45" s="308"/>
      <c r="E45" s="309"/>
      <c r="F45" s="44"/>
      <c r="G45" s="314"/>
      <c r="H45" s="314"/>
      <c r="I45" s="315">
        <f>画像提供・スライド作製・外注検体処理!$Q$40</f>
        <v>0</v>
      </c>
      <c r="J45" s="315"/>
      <c r="K45" s="37"/>
      <c r="L45" s="281" t="s">
        <v>13</v>
      </c>
      <c r="M45" s="39">
        <v>5000</v>
      </c>
      <c r="N45" s="281" t="s">
        <v>13</v>
      </c>
      <c r="O45" s="40">
        <v>0.7</v>
      </c>
      <c r="P45" s="281"/>
      <c r="Q45" s="284"/>
      <c r="R45" s="316"/>
      <c r="S45" s="316"/>
      <c r="T45" s="37"/>
      <c r="U45" s="336"/>
      <c r="V45" s="316"/>
      <c r="W45" s="316"/>
      <c r="X45" s="296"/>
      <c r="Y45" s="20"/>
    </row>
    <row r="46" spans="2:27" s="2" customFormat="1" ht="33.75" customHeight="1">
      <c r="B46" s="173" t="s">
        <v>314</v>
      </c>
      <c r="C46" s="318" t="s">
        <v>271</v>
      </c>
      <c r="D46" s="318"/>
      <c r="E46" s="319"/>
      <c r="F46" s="31"/>
      <c r="G46" s="161" t="s">
        <v>471</v>
      </c>
      <c r="H46" s="161"/>
      <c r="I46" s="161"/>
      <c r="J46" s="162"/>
      <c r="K46" s="162"/>
      <c r="L46" s="42"/>
      <c r="M46" s="42"/>
      <c r="N46" s="42"/>
      <c r="O46" s="42"/>
      <c r="P46" s="42"/>
      <c r="Q46" s="42"/>
      <c r="R46" s="162"/>
      <c r="S46" s="162"/>
      <c r="T46" s="163"/>
      <c r="U46" s="322">
        <f>ROUNDDOWN(SUM(U31:W45)*0.2,0)</f>
        <v>60000</v>
      </c>
      <c r="V46" s="323"/>
      <c r="W46" s="323"/>
      <c r="X46" s="175" t="s">
        <v>274</v>
      </c>
      <c r="Y46" s="19"/>
      <c r="Z46" s="19"/>
      <c r="AA46" s="19"/>
    </row>
    <row r="47" spans="2:27" s="2" customFormat="1" ht="33.75" customHeight="1">
      <c r="B47" s="174" t="s">
        <v>466</v>
      </c>
      <c r="C47" s="318" t="s">
        <v>26</v>
      </c>
      <c r="D47" s="318"/>
      <c r="E47" s="319"/>
      <c r="F47" s="30"/>
      <c r="G47" s="352" t="s">
        <v>472</v>
      </c>
      <c r="H47" s="352"/>
      <c r="I47" s="352"/>
      <c r="J47" s="52"/>
      <c r="K47" s="52"/>
      <c r="L47" s="53"/>
      <c r="M47" s="53"/>
      <c r="N47" s="53"/>
      <c r="O47" s="53"/>
      <c r="P47" s="53"/>
      <c r="Q47" s="53"/>
      <c r="R47" s="52"/>
      <c r="S47" s="80"/>
      <c r="T47" s="81"/>
      <c r="U47" s="322">
        <f>ROUNDDOWN(SUM(U31:W46)*0.3,0)</f>
        <v>108000</v>
      </c>
      <c r="V47" s="323"/>
      <c r="W47" s="323"/>
      <c r="X47" s="175" t="s">
        <v>274</v>
      </c>
      <c r="Y47" s="19"/>
      <c r="Z47" s="19"/>
      <c r="AA47" s="19"/>
    </row>
    <row r="48" spans="2:27" s="2" customFormat="1" ht="27.75" customHeight="1" thickBot="1">
      <c r="B48" s="21"/>
      <c r="C48" s="160"/>
      <c r="D48" s="160"/>
      <c r="F48" s="160"/>
      <c r="G48" s="160"/>
      <c r="H48" s="160"/>
      <c r="I48" s="160"/>
      <c r="J48" s="160"/>
      <c r="K48" s="160"/>
      <c r="L48" s="160"/>
      <c r="M48" s="160"/>
      <c r="N48" s="257" t="s">
        <v>405</v>
      </c>
      <c r="O48" s="258"/>
      <c r="P48" s="258"/>
      <c r="Q48" s="257"/>
      <c r="R48" s="257"/>
      <c r="S48" s="257"/>
      <c r="T48" s="257"/>
      <c r="U48" s="374">
        <f>SUM(U31:W47)</f>
        <v>468000</v>
      </c>
      <c r="V48" s="374"/>
      <c r="W48" s="374"/>
      <c r="X48" s="258" t="s">
        <v>274</v>
      </c>
    </row>
    <row r="49" spans="1:30" s="66" customFormat="1" ht="24.75" customHeight="1" thickTop="1">
      <c r="A49" s="65"/>
      <c r="B49" s="2"/>
      <c r="C49" s="2"/>
      <c r="D49" s="2"/>
      <c r="E49" s="67"/>
      <c r="F49" s="67"/>
      <c r="G49" s="67"/>
      <c r="H49" s="67"/>
      <c r="I49" s="67"/>
      <c r="J49" s="67"/>
      <c r="K49" s="67"/>
      <c r="L49" s="67"/>
      <c r="M49" s="67"/>
      <c r="N49" s="67"/>
      <c r="O49" s="67"/>
      <c r="P49" s="67"/>
      <c r="Q49" s="67"/>
      <c r="R49" s="67"/>
      <c r="S49" s="67"/>
      <c r="T49" s="67"/>
      <c r="U49" s="70"/>
      <c r="V49" s="67"/>
      <c r="W49" s="67"/>
      <c r="X49" s="65"/>
      <c r="Y49" s="65"/>
      <c r="Z49" s="65"/>
      <c r="AA49" s="65"/>
      <c r="AB49" s="65"/>
      <c r="AC49" s="65"/>
      <c r="AD49" s="65"/>
    </row>
    <row r="50" spans="1:30" s="2" customFormat="1" ht="17.25" customHeight="1">
      <c r="A50" s="25"/>
      <c r="N50" s="65"/>
      <c r="O50" s="65"/>
      <c r="P50" s="65"/>
      <c r="Q50" s="65"/>
      <c r="R50" s="65"/>
      <c r="S50" s="65"/>
      <c r="T50" s="65"/>
      <c r="U50" s="65"/>
      <c r="V50" s="65"/>
      <c r="W50" s="65"/>
    </row>
    <row r="51" spans="1:30">
      <c r="R51" s="26"/>
      <c r="S51" s="26"/>
    </row>
    <row r="52" spans="1:30">
      <c r="R52" s="26"/>
      <c r="S52" s="26"/>
    </row>
  </sheetData>
  <sheetProtection selectLockedCells="1"/>
  <mergeCells count="132">
    <mergeCell ref="B44:B45"/>
    <mergeCell ref="C44:E45"/>
    <mergeCell ref="G44:K44"/>
    <mergeCell ref="U44:W45"/>
    <mergeCell ref="X44:X45"/>
    <mergeCell ref="G45:H45"/>
    <mergeCell ref="I45:J45"/>
    <mergeCell ref="Q44:R44"/>
    <mergeCell ref="R45:S45"/>
    <mergeCell ref="F31:T31"/>
    <mergeCell ref="F33:T33"/>
    <mergeCell ref="G32:T32"/>
    <mergeCell ref="G34:K34"/>
    <mergeCell ref="I35:J35"/>
    <mergeCell ref="U31:W35"/>
    <mergeCell ref="G38:K38"/>
    <mergeCell ref="U48:W48"/>
    <mergeCell ref="U46:W46"/>
    <mergeCell ref="C47:E47"/>
    <mergeCell ref="U47:W47"/>
    <mergeCell ref="G47:I47"/>
    <mergeCell ref="C46:E46"/>
    <mergeCell ref="C42:E43"/>
    <mergeCell ref="U42:W43"/>
    <mergeCell ref="G43:H43"/>
    <mergeCell ref="R43:S43"/>
    <mergeCell ref="G42:K42"/>
    <mergeCell ref="I43:J43"/>
    <mergeCell ref="B42:B43"/>
    <mergeCell ref="B36:B37"/>
    <mergeCell ref="C36:E37"/>
    <mergeCell ref="U36:W37"/>
    <mergeCell ref="G37:H37"/>
    <mergeCell ref="R37:S37"/>
    <mergeCell ref="C26:E26"/>
    <mergeCell ref="U26:W26"/>
    <mergeCell ref="U27:W27"/>
    <mergeCell ref="B40:B41"/>
    <mergeCell ref="C40:E41"/>
    <mergeCell ref="U40:W41"/>
    <mergeCell ref="G41:H41"/>
    <mergeCell ref="B38:B39"/>
    <mergeCell ref="C38:E39"/>
    <mergeCell ref="U38:W39"/>
    <mergeCell ref="G39:H39"/>
    <mergeCell ref="G36:K36"/>
    <mergeCell ref="I37:J37"/>
    <mergeCell ref="I39:J39"/>
    <mergeCell ref="G40:K40"/>
    <mergeCell ref="I41:J41"/>
    <mergeCell ref="C31:E35"/>
    <mergeCell ref="B31:B35"/>
    <mergeCell ref="C23:E23"/>
    <mergeCell ref="U23:W23"/>
    <mergeCell ref="C24:E24"/>
    <mergeCell ref="U24:W24"/>
    <mergeCell ref="C25:E25"/>
    <mergeCell ref="U25:W25"/>
    <mergeCell ref="B19:B20"/>
    <mergeCell ref="C19:E20"/>
    <mergeCell ref="G19:K19"/>
    <mergeCell ref="U19:W20"/>
    <mergeCell ref="G20:H20"/>
    <mergeCell ref="I20:J20"/>
    <mergeCell ref="R20:S20"/>
    <mergeCell ref="B21:B22"/>
    <mergeCell ref="C21:E22"/>
    <mergeCell ref="G21:K21"/>
    <mergeCell ref="Q21:R21"/>
    <mergeCell ref="U21:W22"/>
    <mergeCell ref="G22:H22"/>
    <mergeCell ref="I22:J22"/>
    <mergeCell ref="R22:S22"/>
    <mergeCell ref="G17:K17"/>
    <mergeCell ref="Q17:R17"/>
    <mergeCell ref="U17:W18"/>
    <mergeCell ref="G18:H18"/>
    <mergeCell ref="I18:J18"/>
    <mergeCell ref="R18:S18"/>
    <mergeCell ref="B15:B16"/>
    <mergeCell ref="C15:E16"/>
    <mergeCell ref="G15:K15"/>
    <mergeCell ref="U15:W16"/>
    <mergeCell ref="I16:J16"/>
    <mergeCell ref="R16:S16"/>
    <mergeCell ref="B1:G1"/>
    <mergeCell ref="R1:S1"/>
    <mergeCell ref="T1:W1"/>
    <mergeCell ref="B3:D3"/>
    <mergeCell ref="Q4:S4"/>
    <mergeCell ref="Q2:S2"/>
    <mergeCell ref="Q3:S3"/>
    <mergeCell ref="D2:G2"/>
    <mergeCell ref="T2:X2"/>
    <mergeCell ref="T3:W3"/>
    <mergeCell ref="T4:W4"/>
    <mergeCell ref="B10:E10"/>
    <mergeCell ref="F10:T10"/>
    <mergeCell ref="B30:E30"/>
    <mergeCell ref="F30:T30"/>
    <mergeCell ref="B4:D4"/>
    <mergeCell ref="F4:I4"/>
    <mergeCell ref="B6:W6"/>
    <mergeCell ref="B13:B14"/>
    <mergeCell ref="C13:E14"/>
    <mergeCell ref="G13:K13"/>
    <mergeCell ref="Q13:R13"/>
    <mergeCell ref="U13:W14"/>
    <mergeCell ref="G14:H14"/>
    <mergeCell ref="I14:J14"/>
    <mergeCell ref="R14:S14"/>
    <mergeCell ref="U8:V8"/>
    <mergeCell ref="C11:E11"/>
    <mergeCell ref="G11:T11"/>
    <mergeCell ref="U11:W11"/>
    <mergeCell ref="C12:E12"/>
    <mergeCell ref="G12:T12"/>
    <mergeCell ref="U12:W12"/>
    <mergeCell ref="B17:B18"/>
    <mergeCell ref="C17:E18"/>
    <mergeCell ref="U10:X10"/>
    <mergeCell ref="X19:X20"/>
    <mergeCell ref="X17:X18"/>
    <mergeCell ref="X15:X16"/>
    <mergeCell ref="X13:X14"/>
    <mergeCell ref="X42:X43"/>
    <mergeCell ref="X40:X41"/>
    <mergeCell ref="X38:X39"/>
    <mergeCell ref="X36:X37"/>
    <mergeCell ref="U30:X30"/>
    <mergeCell ref="X31:X35"/>
    <mergeCell ref="X21:X22"/>
  </mergeCells>
  <phoneticPr fontId="4"/>
  <printOptions horizontalCentered="1" verticalCentered="1"/>
  <pageMargins left="0.70866141732283472" right="0.70866141732283472" top="0.74803149606299213" bottom="0.74803149606299213" header="0.31496062992125984" footer="0.31496062992125984"/>
  <pageSetup paperSize="9" scale="77" fitToWidth="0" orientation="portrait" r:id="rId1"/>
  <headerFooter alignWithMargins="0">
    <oddFooter>&amp;R2022.06改訂版</oddFooter>
  </headerFooter>
  <ignoredErrors>
    <ignoredError sqref="B31:B47 B11:B27" numberStoredAsText="1"/>
    <ignoredError sqref="U15 U19 U17"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46"/>
  <sheetViews>
    <sheetView topLeftCell="B4" zoomScaleNormal="100" zoomScaleSheetLayoutView="100" workbookViewId="0">
      <selection activeCell="J17" sqref="J17:K17"/>
    </sheetView>
  </sheetViews>
  <sheetFormatPr defaultColWidth="9" defaultRowHeight="13"/>
  <cols>
    <col min="1" max="1" width="5.36328125" style="94" customWidth="1"/>
    <col min="2" max="2" width="22" style="102" customWidth="1"/>
    <col min="3" max="3" width="6.453125" style="103" customWidth="1"/>
    <col min="4" max="4" width="3.6328125" style="103" customWidth="1"/>
    <col min="5" max="5" width="13.90625" style="94" customWidth="1"/>
    <col min="6" max="6" width="3.6328125" style="94" customWidth="1"/>
    <col min="7" max="7" width="13.90625" style="94" customWidth="1"/>
    <col min="8" max="8" width="3.6328125" style="94" customWidth="1"/>
    <col min="9" max="9" width="13.90625" style="94" customWidth="1"/>
    <col min="10" max="10" width="3.7265625" style="94" customWidth="1"/>
    <col min="11" max="11" width="13.90625" style="94" customWidth="1"/>
    <col min="12" max="12" width="9.6328125" style="94" customWidth="1"/>
    <col min="13" max="13" width="19.90625" style="94" customWidth="1"/>
    <col min="14" max="14" width="9" style="94"/>
    <col min="15" max="16" width="9" style="94" customWidth="1"/>
    <col min="17" max="17" width="9" style="94"/>
    <col min="18" max="18" width="7.6328125" style="94" customWidth="1"/>
    <col min="19" max="19" width="0.54296875" style="94" customWidth="1"/>
    <col min="20" max="16384" width="9" style="94"/>
  </cols>
  <sheetData>
    <row r="1" spans="1:19">
      <c r="A1" s="228"/>
      <c r="B1" s="229"/>
      <c r="C1" s="230"/>
      <c r="D1" s="230"/>
      <c r="E1" s="228"/>
      <c r="F1" s="228"/>
      <c r="G1" s="228"/>
      <c r="H1" s="228"/>
      <c r="I1" s="228"/>
      <c r="J1" s="228"/>
      <c r="K1" s="228"/>
      <c r="L1" s="228"/>
    </row>
    <row r="2" spans="1:19" ht="23.25" customHeight="1">
      <c r="A2" s="377"/>
      <c r="B2" s="377"/>
      <c r="C2" s="377"/>
      <c r="D2" s="377"/>
      <c r="E2" s="377"/>
      <c r="F2" s="228"/>
      <c r="G2" s="228"/>
      <c r="H2" s="228"/>
      <c r="I2" s="231"/>
      <c r="J2" s="231"/>
      <c r="K2" s="231"/>
      <c r="L2" s="232" t="s">
        <v>246</v>
      </c>
    </row>
    <row r="3" spans="1:19" s="95" customFormat="1" ht="30" customHeight="1">
      <c r="A3" s="378" t="s">
        <v>283</v>
      </c>
      <c r="B3" s="378"/>
      <c r="C3" s="378"/>
      <c r="D3" s="378"/>
      <c r="E3" s="378"/>
      <c r="F3" s="378"/>
      <c r="G3" s="378"/>
      <c r="H3" s="379"/>
      <c r="I3" s="379"/>
      <c r="J3" s="379"/>
      <c r="K3" s="379"/>
      <c r="L3" s="379"/>
    </row>
    <row r="4" spans="1:19" ht="14.5" thickBot="1">
      <c r="A4" s="380"/>
      <c r="B4" s="381"/>
      <c r="C4" s="381"/>
      <c r="D4" s="381"/>
      <c r="E4" s="381"/>
      <c r="F4" s="381"/>
      <c r="G4" s="381"/>
      <c r="H4" s="381"/>
      <c r="I4" s="381"/>
      <c r="J4" s="381"/>
      <c r="K4" s="381"/>
      <c r="L4" s="380"/>
    </row>
    <row r="5" spans="1:19" s="96" customFormat="1" ht="17" customHeight="1">
      <c r="A5" s="382" t="s">
        <v>27</v>
      </c>
      <c r="B5" s="383"/>
      <c r="C5" s="386" t="s">
        <v>28</v>
      </c>
      <c r="D5" s="388" t="s">
        <v>29</v>
      </c>
      <c r="E5" s="389"/>
      <c r="F5" s="389"/>
      <c r="G5" s="389"/>
      <c r="H5" s="389"/>
      <c r="I5" s="389"/>
      <c r="J5" s="389"/>
      <c r="K5" s="389"/>
      <c r="L5" s="390" t="s">
        <v>30</v>
      </c>
    </row>
    <row r="6" spans="1:19" s="96" customFormat="1" ht="30" customHeight="1" thickBot="1">
      <c r="A6" s="384"/>
      <c r="B6" s="385"/>
      <c r="C6" s="387"/>
      <c r="D6" s="392" t="s">
        <v>31</v>
      </c>
      <c r="E6" s="393"/>
      <c r="F6" s="393" t="s">
        <v>32</v>
      </c>
      <c r="G6" s="393"/>
      <c r="H6" s="393" t="s">
        <v>33</v>
      </c>
      <c r="I6" s="393"/>
      <c r="J6" s="394" t="s">
        <v>34</v>
      </c>
      <c r="K6" s="395"/>
      <c r="L6" s="391"/>
      <c r="M6" s="96" t="s">
        <v>357</v>
      </c>
    </row>
    <row r="7" spans="1:19" s="96" customFormat="1" ht="36" customHeight="1">
      <c r="A7" s="233" t="s">
        <v>35</v>
      </c>
      <c r="B7" s="234" t="s">
        <v>382</v>
      </c>
      <c r="C7" s="235">
        <v>2</v>
      </c>
      <c r="D7" s="221"/>
      <c r="E7" s="150" t="s">
        <v>36</v>
      </c>
      <c r="F7" s="223"/>
      <c r="G7" s="150" t="s">
        <v>37</v>
      </c>
      <c r="H7" s="223"/>
      <c r="I7" s="150" t="s">
        <v>38</v>
      </c>
      <c r="J7" s="396"/>
      <c r="K7" s="397"/>
      <c r="L7" s="97" t="str">
        <f>IF(D7="○",C7*1,IF(F7="○",C7*3,IF(H7="○",C7*5,"")))</f>
        <v/>
      </c>
    </row>
    <row r="8" spans="1:19" s="96" customFormat="1" ht="36" customHeight="1">
      <c r="A8" s="233" t="s">
        <v>39</v>
      </c>
      <c r="B8" s="234" t="s">
        <v>40</v>
      </c>
      <c r="C8" s="235">
        <v>1</v>
      </c>
      <c r="D8" s="221"/>
      <c r="E8" s="150" t="s">
        <v>41</v>
      </c>
      <c r="F8" s="223"/>
      <c r="G8" s="150" t="s">
        <v>42</v>
      </c>
      <c r="H8" s="398"/>
      <c r="I8" s="375"/>
      <c r="J8" s="375"/>
      <c r="K8" s="376"/>
      <c r="L8" s="97" t="str">
        <f>IF(D8="○",C8*1,IF(F8="○",C8*3,IF(H8="○",C8*5,"")))</f>
        <v/>
      </c>
    </row>
    <row r="9" spans="1:19" s="96" customFormat="1" ht="39" customHeight="1">
      <c r="A9" s="236" t="s">
        <v>43</v>
      </c>
      <c r="B9" s="226" t="s">
        <v>44</v>
      </c>
      <c r="C9" s="235">
        <v>1</v>
      </c>
      <c r="D9" s="221"/>
      <c r="E9" s="237" t="s">
        <v>45</v>
      </c>
      <c r="F9" s="223"/>
      <c r="G9" s="237" t="s">
        <v>198</v>
      </c>
      <c r="H9" s="223"/>
      <c r="I9" s="219" t="s">
        <v>46</v>
      </c>
      <c r="J9" s="375"/>
      <c r="K9" s="376"/>
      <c r="L9" s="97" t="str">
        <f>IF(D9="○",C9*1,IF(F9="○",C9*3,IF(H9="○",C9*5,"")))</f>
        <v/>
      </c>
    </row>
    <row r="10" spans="1:19" s="96" customFormat="1" ht="50.25" customHeight="1">
      <c r="A10" s="236" t="s">
        <v>47</v>
      </c>
      <c r="B10" s="226" t="s">
        <v>48</v>
      </c>
      <c r="C10" s="235">
        <v>1</v>
      </c>
      <c r="D10" s="221"/>
      <c r="E10" s="222" t="s">
        <v>49</v>
      </c>
      <c r="F10" s="223"/>
      <c r="G10" s="150" t="s">
        <v>50</v>
      </c>
      <c r="H10" s="223"/>
      <c r="I10" s="150" t="s">
        <v>51</v>
      </c>
      <c r="J10" s="238"/>
      <c r="K10" s="239" t="s">
        <v>52</v>
      </c>
      <c r="L10" s="97" t="str">
        <f>IF(D10="○",C10*1,IF(F10="○",C10*3,IF(H10="○",C10*5,IF(J10="○",C10*8,""))))</f>
        <v/>
      </c>
      <c r="O10" s="98"/>
    </row>
    <row r="11" spans="1:19" s="96" customFormat="1" ht="36" customHeight="1">
      <c r="A11" s="236" t="s">
        <v>53</v>
      </c>
      <c r="B11" s="226" t="s">
        <v>54</v>
      </c>
      <c r="C11" s="235">
        <v>2</v>
      </c>
      <c r="D11" s="221"/>
      <c r="E11" s="222" t="s">
        <v>55</v>
      </c>
      <c r="F11" s="223"/>
      <c r="G11" s="150" t="s">
        <v>56</v>
      </c>
      <c r="H11" s="223"/>
      <c r="I11" s="150" t="s">
        <v>57</v>
      </c>
      <c r="J11" s="375"/>
      <c r="K11" s="376"/>
      <c r="L11" s="97" t="str">
        <f>IF(D11="○",C11*1,IF(F11="○",C11*3,IF(H11="○",C11*5,"")))</f>
        <v/>
      </c>
    </row>
    <row r="12" spans="1:19" s="96" customFormat="1" ht="36" customHeight="1">
      <c r="A12" s="236" t="s">
        <v>58</v>
      </c>
      <c r="B12" s="226" t="s">
        <v>59</v>
      </c>
      <c r="C12" s="235">
        <v>5</v>
      </c>
      <c r="D12" s="221"/>
      <c r="E12" s="222" t="s">
        <v>60</v>
      </c>
      <c r="F12" s="402"/>
      <c r="G12" s="376"/>
      <c r="H12" s="402"/>
      <c r="I12" s="376"/>
      <c r="J12" s="375"/>
      <c r="K12" s="376"/>
      <c r="L12" s="97" t="str">
        <f>IF(D12="○",C12*1,IF(F12="○",C12*3,IF(H12="○",C12*5,IF(J12="○",C12*8,""))))</f>
        <v/>
      </c>
    </row>
    <row r="13" spans="1:19" s="96" customFormat="1" ht="36" customHeight="1">
      <c r="A13" s="236" t="s">
        <v>61</v>
      </c>
      <c r="B13" s="226" t="s">
        <v>62</v>
      </c>
      <c r="C13" s="235">
        <v>1</v>
      </c>
      <c r="D13" s="221"/>
      <c r="E13" s="237" t="s">
        <v>63</v>
      </c>
      <c r="F13" s="223"/>
      <c r="G13" s="150" t="s">
        <v>64</v>
      </c>
      <c r="H13" s="223"/>
      <c r="I13" s="150" t="s">
        <v>65</v>
      </c>
      <c r="J13" s="375"/>
      <c r="K13" s="376"/>
      <c r="L13" s="97" t="str">
        <f>IF(D13="○",C13*1,IF(F13="○",C13*3,IF(H13="○",C13*5,IF(J13="○",C13*8,""))))</f>
        <v/>
      </c>
    </row>
    <row r="14" spans="1:19" s="96" customFormat="1" ht="51.75" customHeight="1">
      <c r="A14" s="236" t="s">
        <v>66</v>
      </c>
      <c r="B14" s="226" t="s">
        <v>67</v>
      </c>
      <c r="C14" s="235">
        <v>1</v>
      </c>
      <c r="D14" s="221"/>
      <c r="E14" s="222" t="s">
        <v>68</v>
      </c>
      <c r="F14" s="223"/>
      <c r="G14" s="237" t="s">
        <v>69</v>
      </c>
      <c r="H14" s="223"/>
      <c r="I14" s="222" t="s">
        <v>70</v>
      </c>
      <c r="J14" s="403"/>
      <c r="K14" s="404"/>
      <c r="L14" s="97" t="str">
        <f>IF(D14="○",C14*1,IF(F14="○",C14*3,IF(H14="○",C14*5,"")))</f>
        <v/>
      </c>
    </row>
    <row r="15" spans="1:19" s="96" customFormat="1" ht="36.75" customHeight="1">
      <c r="A15" s="236" t="s">
        <v>71</v>
      </c>
      <c r="B15" s="226" t="s">
        <v>72</v>
      </c>
      <c r="C15" s="235">
        <v>1</v>
      </c>
      <c r="D15" s="221"/>
      <c r="E15" s="222" t="s">
        <v>73</v>
      </c>
      <c r="F15" s="223"/>
      <c r="G15" s="222" t="s">
        <v>74</v>
      </c>
      <c r="H15" s="223"/>
      <c r="I15" s="222" t="s">
        <v>75</v>
      </c>
      <c r="J15" s="403"/>
      <c r="K15" s="404"/>
      <c r="L15" s="97" t="str">
        <f>IF(D15="○",C15*1,IF(F15="○",C15*3,IF(H15="○",C15*5,IF(J15="○",C15*8,""))))</f>
        <v/>
      </c>
    </row>
    <row r="16" spans="1:19" s="96" customFormat="1" ht="51" customHeight="1">
      <c r="A16" s="236" t="s">
        <v>76</v>
      </c>
      <c r="B16" s="226" t="s">
        <v>77</v>
      </c>
      <c r="C16" s="235">
        <v>2</v>
      </c>
      <c r="D16" s="221"/>
      <c r="E16" s="150" t="s">
        <v>78</v>
      </c>
      <c r="F16" s="223"/>
      <c r="G16" s="150" t="s">
        <v>79</v>
      </c>
      <c r="H16" s="223"/>
      <c r="I16" s="240" t="s">
        <v>383</v>
      </c>
      <c r="J16" s="238"/>
      <c r="K16" s="285" t="s">
        <v>409</v>
      </c>
      <c r="L16" s="97" t="str">
        <f>IF(D16="○",C16*1,IF(F16="○",C16*3,IF(H16="○",C16*5,IF(J16="","",S18))))</f>
        <v/>
      </c>
      <c r="M16" s="91"/>
      <c r="S16" s="96">
        <f>(J16-52)/24+1</f>
        <v>-1.1666666666666665</v>
      </c>
    </row>
    <row r="17" spans="1:19" s="96" customFormat="1" ht="36" customHeight="1">
      <c r="A17" s="236" t="s">
        <v>80</v>
      </c>
      <c r="B17" s="226" t="s">
        <v>81</v>
      </c>
      <c r="C17" s="235">
        <v>2</v>
      </c>
      <c r="D17" s="221"/>
      <c r="E17" s="150" t="s">
        <v>82</v>
      </c>
      <c r="F17" s="223"/>
      <c r="G17" s="150" t="s">
        <v>83</v>
      </c>
      <c r="H17" s="223"/>
      <c r="I17" s="241" t="s">
        <v>84</v>
      </c>
      <c r="J17" s="405"/>
      <c r="K17" s="404"/>
      <c r="L17" s="97" t="str">
        <f>IF(D17="○",C17*1,IF(F17="○",C17*3,IF(H17="○",C17*5,"")))</f>
        <v/>
      </c>
      <c r="S17" s="96">
        <f>ROUNDDOWN(S16,0)</f>
        <v>-1</v>
      </c>
    </row>
    <row r="18" spans="1:19" s="96" customFormat="1" ht="36" customHeight="1">
      <c r="A18" s="236" t="s">
        <v>85</v>
      </c>
      <c r="B18" s="226" t="s">
        <v>86</v>
      </c>
      <c r="C18" s="235">
        <v>1</v>
      </c>
      <c r="D18" s="221"/>
      <c r="E18" s="150" t="s">
        <v>82</v>
      </c>
      <c r="F18" s="223"/>
      <c r="G18" s="150" t="s">
        <v>83</v>
      </c>
      <c r="H18" s="223"/>
      <c r="I18" s="241" t="s">
        <v>84</v>
      </c>
      <c r="J18" s="405"/>
      <c r="K18" s="404"/>
      <c r="L18" s="97" t="str">
        <f>IF(D18="○",C18*1,IF(F18="○",C18*3,IF(H18="○",C18*5,"")))</f>
        <v/>
      </c>
      <c r="S18" s="96">
        <f>10+S17*9</f>
        <v>1</v>
      </c>
    </row>
    <row r="19" spans="1:19" s="96" customFormat="1" ht="36" customHeight="1">
      <c r="A19" s="236" t="s">
        <v>87</v>
      </c>
      <c r="B19" s="226" t="s">
        <v>88</v>
      </c>
      <c r="C19" s="235">
        <v>1</v>
      </c>
      <c r="D19" s="221"/>
      <c r="E19" s="150" t="s">
        <v>89</v>
      </c>
      <c r="F19" s="223"/>
      <c r="G19" s="150" t="s">
        <v>90</v>
      </c>
      <c r="H19" s="223"/>
      <c r="I19" s="241" t="s">
        <v>91</v>
      </c>
      <c r="J19" s="405"/>
      <c r="K19" s="404"/>
      <c r="L19" s="97" t="str">
        <f>IF(D19="○",C19*1,IF(F19="○",C19*3,IF(H19="○",C19*5,"")))</f>
        <v/>
      </c>
    </row>
    <row r="20" spans="1:19" s="96" customFormat="1" ht="36" customHeight="1">
      <c r="A20" s="236" t="s">
        <v>92</v>
      </c>
      <c r="B20" s="226" t="s">
        <v>95</v>
      </c>
      <c r="C20" s="235">
        <v>3</v>
      </c>
      <c r="D20" s="242"/>
      <c r="E20" s="243">
        <v>0</v>
      </c>
      <c r="F20" s="399" t="s">
        <v>96</v>
      </c>
      <c r="G20" s="400"/>
      <c r="H20" s="400"/>
      <c r="I20" s="400"/>
      <c r="J20" s="400"/>
      <c r="K20" s="401"/>
      <c r="L20" s="97">
        <f>E20*C20</f>
        <v>0</v>
      </c>
    </row>
    <row r="21" spans="1:19" s="96" customFormat="1" ht="36" customHeight="1">
      <c r="A21" s="236" t="s">
        <v>94</v>
      </c>
      <c r="B21" s="226" t="s">
        <v>98</v>
      </c>
      <c r="C21" s="235">
        <v>2</v>
      </c>
      <c r="D21" s="221"/>
      <c r="E21" s="150" t="s">
        <v>426</v>
      </c>
      <c r="F21" s="223"/>
      <c r="G21" s="150" t="s">
        <v>427</v>
      </c>
      <c r="H21" s="223"/>
      <c r="I21" s="241" t="s">
        <v>428</v>
      </c>
      <c r="J21" s="405"/>
      <c r="K21" s="404"/>
      <c r="L21" s="97" t="str">
        <f>IF(D21="○",C21*1,IF(F21="○",C21*3,IF(H21="○",C21*5,"")))</f>
        <v/>
      </c>
    </row>
    <row r="22" spans="1:19" s="96" customFormat="1" ht="36" customHeight="1">
      <c r="A22" s="236" t="s">
        <v>97</v>
      </c>
      <c r="B22" s="226" t="s">
        <v>100</v>
      </c>
      <c r="C22" s="235">
        <v>5</v>
      </c>
      <c r="D22" s="409">
        <v>0</v>
      </c>
      <c r="E22" s="408"/>
      <c r="F22" s="406" t="s">
        <v>96</v>
      </c>
      <c r="G22" s="407"/>
      <c r="H22" s="407"/>
      <c r="I22" s="407"/>
      <c r="J22" s="407"/>
      <c r="K22" s="408"/>
      <c r="L22" s="97">
        <f>D22*C22</f>
        <v>0</v>
      </c>
    </row>
    <row r="23" spans="1:19" s="96" customFormat="1" ht="36" customHeight="1">
      <c r="A23" s="233" t="s">
        <v>99</v>
      </c>
      <c r="B23" s="226" t="s">
        <v>337</v>
      </c>
      <c r="C23" s="235">
        <v>3</v>
      </c>
      <c r="D23" s="221"/>
      <c r="E23" s="248" t="s">
        <v>422</v>
      </c>
      <c r="F23" s="223"/>
      <c r="G23" s="240" t="s">
        <v>423</v>
      </c>
      <c r="H23" s="223"/>
      <c r="I23" s="240" t="s">
        <v>424</v>
      </c>
      <c r="J23" s="238"/>
      <c r="K23" s="285" t="s">
        <v>425</v>
      </c>
      <c r="L23" s="220" t="str">
        <f>IF(D23="○",C23*1,IF(F23="○",C23*3,IF(H23="○",C23*5,IF(J23="○",C23*8,""))))</f>
        <v/>
      </c>
    </row>
    <row r="24" spans="1:19" s="96" customFormat="1" ht="36" customHeight="1">
      <c r="A24" s="233" t="s">
        <v>432</v>
      </c>
      <c r="B24" s="226" t="s">
        <v>430</v>
      </c>
      <c r="C24" s="235">
        <v>2</v>
      </c>
      <c r="D24" s="410"/>
      <c r="E24" s="411"/>
      <c r="F24" s="411"/>
      <c r="G24" s="411"/>
      <c r="H24" s="411"/>
      <c r="I24" s="411"/>
      <c r="J24" s="223"/>
      <c r="K24" s="289" t="s">
        <v>429</v>
      </c>
      <c r="L24" s="220" t="str">
        <f>IF(D24="○",C24*1,IF(F24="○",C24*3,IF(H24="○",C24*5,IF(J24="○",C24*8,""))))</f>
        <v/>
      </c>
    </row>
    <row r="25" spans="1:19" s="96" customFormat="1" ht="36" customHeight="1">
      <c r="A25" s="233" t="s">
        <v>104</v>
      </c>
      <c r="B25" s="226" t="s">
        <v>431</v>
      </c>
      <c r="C25" s="235">
        <v>3</v>
      </c>
      <c r="D25" s="410"/>
      <c r="E25" s="411"/>
      <c r="F25" s="411"/>
      <c r="G25" s="411"/>
      <c r="H25" s="411"/>
      <c r="I25" s="411"/>
      <c r="J25" s="223"/>
      <c r="K25" s="289" t="s">
        <v>429</v>
      </c>
      <c r="L25" s="220" t="str">
        <f t="shared" ref="L25" si="0">IF(D25="○",C25*1,IF(F25="○",C25*3,IF(H25="○",C25*5,IF(J25="○",C25*8,""))))</f>
        <v/>
      </c>
    </row>
    <row r="26" spans="1:19" s="96" customFormat="1" ht="36" customHeight="1">
      <c r="A26" s="233" t="s">
        <v>335</v>
      </c>
      <c r="B26" s="226" t="s">
        <v>334</v>
      </c>
      <c r="C26" s="235">
        <v>3</v>
      </c>
      <c r="D26" s="409">
        <v>0</v>
      </c>
      <c r="E26" s="408"/>
      <c r="F26" s="406"/>
      <c r="G26" s="407"/>
      <c r="H26" s="407"/>
      <c r="I26" s="407"/>
      <c r="J26" s="407"/>
      <c r="K26" s="408"/>
      <c r="L26" s="97">
        <f t="shared" ref="L26" si="1">D26*C26</f>
        <v>0</v>
      </c>
    </row>
    <row r="27" spans="1:19" s="96" customFormat="1" ht="27" customHeight="1">
      <c r="A27" s="412" t="s">
        <v>101</v>
      </c>
      <c r="B27" s="413"/>
      <c r="C27" s="414" t="s">
        <v>102</v>
      </c>
      <c r="D27" s="415"/>
      <c r="E27" s="415"/>
      <c r="F27" s="415"/>
      <c r="G27" s="415"/>
      <c r="H27" s="415"/>
      <c r="I27" s="415"/>
      <c r="J27" s="415"/>
      <c r="K27" s="416"/>
      <c r="L27" s="97">
        <f>SUM(L7:L26)</f>
        <v>0</v>
      </c>
    </row>
    <row r="28" spans="1:19" s="96" customFormat="1" ht="36" customHeight="1">
      <c r="A28" s="233" t="s">
        <v>336</v>
      </c>
      <c r="B28" s="234" t="s">
        <v>103</v>
      </c>
      <c r="C28" s="235">
        <v>7</v>
      </c>
      <c r="D28" s="221"/>
      <c r="E28" s="150" t="s">
        <v>93</v>
      </c>
      <c r="F28" s="398"/>
      <c r="G28" s="375"/>
      <c r="H28" s="398"/>
      <c r="I28" s="375"/>
      <c r="J28" s="375"/>
      <c r="K28" s="376"/>
      <c r="L28" s="97" t="str">
        <f>IF(D28="○",C28*1,IF(F28="○",C28*3,IF(H28="○",C28*5,IF(J28="○",C28*8,""))))</f>
        <v/>
      </c>
    </row>
    <row r="29" spans="1:19" s="96" customFormat="1" ht="36" customHeight="1">
      <c r="A29" s="233" t="s">
        <v>433</v>
      </c>
      <c r="B29" s="234" t="s">
        <v>105</v>
      </c>
      <c r="C29" s="235">
        <v>5</v>
      </c>
      <c r="D29" s="221"/>
      <c r="E29" s="150" t="s">
        <v>106</v>
      </c>
      <c r="F29" s="223"/>
      <c r="G29" s="150" t="s">
        <v>107</v>
      </c>
      <c r="H29" s="223"/>
      <c r="I29" s="150" t="s">
        <v>108</v>
      </c>
      <c r="J29" s="375"/>
      <c r="K29" s="376"/>
      <c r="L29" s="97" t="str">
        <f>IF(D29="○",C29*1,IF(F29="○",C29*3,IF(H29="○",C29*5,"")))</f>
        <v/>
      </c>
      <c r="O29" s="98"/>
    </row>
    <row r="30" spans="1:19" s="96" customFormat="1" ht="27" customHeight="1" thickBot="1">
      <c r="A30" s="419" t="s">
        <v>101</v>
      </c>
      <c r="B30" s="420"/>
      <c r="C30" s="421" t="s">
        <v>216</v>
      </c>
      <c r="D30" s="422"/>
      <c r="E30" s="422"/>
      <c r="F30" s="422"/>
      <c r="G30" s="422"/>
      <c r="H30" s="422"/>
      <c r="I30" s="422"/>
      <c r="J30" s="422"/>
      <c r="K30" s="422"/>
      <c r="L30" s="104">
        <f>SUM(L28:L29)</f>
        <v>0</v>
      </c>
      <c r="O30" s="98"/>
    </row>
    <row r="31" spans="1:19">
      <c r="A31" s="99"/>
      <c r="B31" s="100"/>
      <c r="C31" s="99"/>
      <c r="D31" s="101"/>
      <c r="E31" s="101"/>
      <c r="F31" s="101"/>
      <c r="G31" s="101"/>
      <c r="H31" s="101"/>
      <c r="I31" s="101"/>
      <c r="J31" s="101"/>
      <c r="K31" s="101"/>
      <c r="L31" s="101"/>
    </row>
    <row r="32" spans="1:19" ht="23.25" customHeight="1">
      <c r="I32" s="332" t="s">
        <v>1</v>
      </c>
      <c r="J32" s="332"/>
      <c r="K32" s="332" t="str">
        <f>IF(算定内訳書!$L$2="","",算定内訳書!$L$2)</f>
        <v/>
      </c>
      <c r="L32" s="332"/>
      <c r="M32" s="6"/>
      <c r="N32" s="6"/>
      <c r="O32" s="6"/>
    </row>
    <row r="33" spans="2:16">
      <c r="B33" s="417"/>
      <c r="C33" s="418"/>
      <c r="D33" s="418"/>
      <c r="E33" s="418"/>
      <c r="F33" s="418"/>
      <c r="G33" s="418"/>
      <c r="H33" s="418"/>
      <c r="I33" s="418"/>
      <c r="J33" s="418"/>
      <c r="K33" s="102"/>
    </row>
    <row r="34" spans="2:16" s="116" customFormat="1" ht="15" customHeight="1">
      <c r="B34" s="164" t="s">
        <v>172</v>
      </c>
      <c r="C34" s="165"/>
      <c r="D34" s="122" t="s">
        <v>173</v>
      </c>
      <c r="E34" s="123"/>
      <c r="F34" s="123"/>
      <c r="G34" s="123"/>
      <c r="H34" s="123"/>
      <c r="I34" s="123"/>
      <c r="J34" s="123"/>
      <c r="K34" s="123"/>
      <c r="L34" s="123"/>
      <c r="M34" s="123"/>
      <c r="N34" s="123"/>
      <c r="O34" s="123"/>
      <c r="P34" s="123"/>
    </row>
    <row r="35" spans="2:16">
      <c r="B35" s="417"/>
      <c r="C35" s="418"/>
      <c r="D35" s="418"/>
      <c r="E35" s="418"/>
      <c r="F35" s="418"/>
      <c r="G35" s="418"/>
      <c r="H35" s="418"/>
      <c r="I35" s="418"/>
      <c r="J35" s="418"/>
    </row>
    <row r="36" spans="2:16">
      <c r="B36" s="417"/>
      <c r="C36" s="418"/>
      <c r="D36" s="418"/>
      <c r="E36" s="418"/>
      <c r="F36" s="418"/>
      <c r="G36" s="418"/>
      <c r="H36" s="418"/>
      <c r="I36" s="418"/>
      <c r="J36" s="418"/>
      <c r="K36" s="417"/>
      <c r="L36" s="418"/>
    </row>
    <row r="37" spans="2:16">
      <c r="B37" s="417"/>
      <c r="C37" s="418"/>
      <c r="D37" s="418"/>
      <c r="E37" s="418"/>
      <c r="F37" s="418"/>
      <c r="G37" s="418"/>
      <c r="H37" s="418"/>
      <c r="I37" s="418"/>
      <c r="J37" s="418"/>
      <c r="K37" s="417"/>
      <c r="L37" s="418"/>
    </row>
    <row r="38" spans="2:16">
      <c r="B38" s="417"/>
      <c r="C38" s="418"/>
      <c r="D38" s="418"/>
      <c r="E38" s="418"/>
      <c r="F38" s="418"/>
      <c r="G38" s="418"/>
      <c r="H38" s="418"/>
      <c r="I38" s="418"/>
      <c r="J38" s="418"/>
    </row>
    <row r="39" spans="2:16">
      <c r="B39" s="417"/>
      <c r="C39" s="418"/>
      <c r="D39" s="418"/>
      <c r="E39" s="418"/>
      <c r="F39" s="418"/>
      <c r="G39" s="418"/>
      <c r="H39" s="418"/>
      <c r="I39" s="418"/>
      <c r="J39" s="418"/>
      <c r="K39" s="417"/>
      <c r="L39" s="418"/>
    </row>
    <row r="40" spans="2:16">
      <c r="B40" s="417"/>
      <c r="C40" s="418"/>
      <c r="D40" s="418"/>
      <c r="E40" s="418"/>
      <c r="F40" s="418"/>
      <c r="G40" s="418"/>
      <c r="H40" s="418"/>
      <c r="I40" s="418"/>
      <c r="J40" s="418"/>
      <c r="K40" s="102"/>
      <c r="L40" s="95"/>
    </row>
    <row r="41" spans="2:16">
      <c r="B41" s="417"/>
      <c r="C41" s="418"/>
      <c r="D41" s="418"/>
      <c r="E41" s="418"/>
      <c r="F41" s="418"/>
      <c r="G41" s="418"/>
      <c r="H41" s="418"/>
      <c r="I41" s="418"/>
      <c r="J41" s="418"/>
    </row>
    <row r="42" spans="2:16">
      <c r="B42" s="417"/>
      <c r="C42" s="418"/>
      <c r="D42" s="418"/>
      <c r="E42" s="418"/>
      <c r="F42" s="418"/>
      <c r="G42" s="418"/>
      <c r="H42" s="418"/>
      <c r="I42" s="418"/>
      <c r="J42" s="418"/>
      <c r="K42" s="417"/>
      <c r="L42" s="418"/>
    </row>
    <row r="43" spans="2:16">
      <c r="B43" s="417"/>
      <c r="C43" s="418"/>
      <c r="D43" s="418"/>
      <c r="E43" s="418"/>
      <c r="F43" s="418"/>
      <c r="G43" s="418"/>
      <c r="H43" s="418"/>
      <c r="I43" s="418"/>
      <c r="J43" s="418"/>
      <c r="K43" s="102"/>
      <c r="L43" s="95"/>
    </row>
    <row r="44" spans="2:16">
      <c r="B44" s="417"/>
      <c r="C44" s="418"/>
      <c r="D44" s="418"/>
      <c r="E44" s="418"/>
      <c r="F44" s="418"/>
      <c r="G44" s="418"/>
      <c r="H44" s="418"/>
      <c r="I44" s="418"/>
      <c r="J44" s="418"/>
    </row>
    <row r="45" spans="2:16">
      <c r="B45" s="417"/>
      <c r="C45" s="418"/>
      <c r="D45" s="418"/>
      <c r="E45" s="418"/>
      <c r="F45" s="418"/>
      <c r="G45" s="418"/>
      <c r="H45" s="418"/>
      <c r="I45" s="418"/>
      <c r="J45" s="418"/>
    </row>
    <row r="46" spans="2:16">
      <c r="B46" s="417"/>
      <c r="C46" s="418"/>
      <c r="D46" s="418"/>
      <c r="E46" s="418"/>
      <c r="F46" s="418"/>
      <c r="G46" s="418"/>
      <c r="H46" s="418"/>
      <c r="I46" s="418"/>
      <c r="J46" s="418"/>
    </row>
  </sheetData>
  <mergeCells count="60">
    <mergeCell ref="B38:J38"/>
    <mergeCell ref="J29:K29"/>
    <mergeCell ref="A30:B30"/>
    <mergeCell ref="C30:K30"/>
    <mergeCell ref="B33:J33"/>
    <mergeCell ref="B35:J35"/>
    <mergeCell ref="B36:J36"/>
    <mergeCell ref="K36:L36"/>
    <mergeCell ref="B37:J37"/>
    <mergeCell ref="K37:L37"/>
    <mergeCell ref="I32:J32"/>
    <mergeCell ref="K32:L32"/>
    <mergeCell ref="B43:J43"/>
    <mergeCell ref="B44:J44"/>
    <mergeCell ref="B45:J45"/>
    <mergeCell ref="B46:J46"/>
    <mergeCell ref="B39:J39"/>
    <mergeCell ref="K39:L39"/>
    <mergeCell ref="B40:J40"/>
    <mergeCell ref="B41:J41"/>
    <mergeCell ref="B42:J42"/>
    <mergeCell ref="K42:L42"/>
    <mergeCell ref="A27:B27"/>
    <mergeCell ref="C27:K27"/>
    <mergeCell ref="F28:G28"/>
    <mergeCell ref="H28:I28"/>
    <mergeCell ref="J28:K28"/>
    <mergeCell ref="F22:K22"/>
    <mergeCell ref="D26:E26"/>
    <mergeCell ref="D22:E22"/>
    <mergeCell ref="J21:K21"/>
    <mergeCell ref="D24:I24"/>
    <mergeCell ref="D25:I25"/>
    <mergeCell ref="F26:K26"/>
    <mergeCell ref="F20:K20"/>
    <mergeCell ref="F12:G12"/>
    <mergeCell ref="H12:I12"/>
    <mergeCell ref="J12:K12"/>
    <mergeCell ref="J13:K13"/>
    <mergeCell ref="J14:K14"/>
    <mergeCell ref="J15:K15"/>
    <mergeCell ref="J17:K17"/>
    <mergeCell ref="J18:K18"/>
    <mergeCell ref="J19:K19"/>
    <mergeCell ref="J11:K11"/>
    <mergeCell ref="A2:E2"/>
    <mergeCell ref="A3:L3"/>
    <mergeCell ref="A4:L4"/>
    <mergeCell ref="A5:B6"/>
    <mergeCell ref="C5:C6"/>
    <mergeCell ref="D5:K5"/>
    <mergeCell ref="L5:L6"/>
    <mergeCell ref="D6:E6"/>
    <mergeCell ref="F6:G6"/>
    <mergeCell ref="H6:I6"/>
    <mergeCell ref="J6:K6"/>
    <mergeCell ref="J7:K7"/>
    <mergeCell ref="H8:I8"/>
    <mergeCell ref="J8:K8"/>
    <mergeCell ref="J9:K9"/>
  </mergeCells>
  <phoneticPr fontId="6"/>
  <printOptions horizontalCentered="1" verticalCentered="1"/>
  <pageMargins left="0.7" right="0.7" top="0.75" bottom="0.75" header="0.3" footer="0.3"/>
  <pageSetup paperSize="9" scale="73" fitToWidth="0" orientation="portrait" r:id="rId1"/>
  <headerFooter alignWithMargins="0">
    <oddFooter>&amp;R2021.11改訂版</oddFooter>
  </headerFooter>
  <rowBreaks count="1" manualBreakCount="1">
    <brk id="33" max="11" man="1"/>
  </rowBreaks>
  <ignoredErrors>
    <ignoredError sqref="L14 L23 L10"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pageSetUpPr fitToPage="1"/>
  </sheetPr>
  <dimension ref="A2:S36"/>
  <sheetViews>
    <sheetView zoomScaleNormal="100" zoomScaleSheetLayoutView="100" workbookViewId="0">
      <selection activeCell="J9" sqref="J9"/>
    </sheetView>
  </sheetViews>
  <sheetFormatPr defaultColWidth="9" defaultRowHeight="13"/>
  <cols>
    <col min="1" max="1" width="5.36328125" style="94" customWidth="1"/>
    <col min="2" max="2" width="22.08984375" style="102" customWidth="1"/>
    <col min="3" max="3" width="6.453125" style="103" customWidth="1"/>
    <col min="4" max="4" width="3.6328125" style="103" customWidth="1"/>
    <col min="5" max="5" width="13.6328125" style="94" customWidth="1"/>
    <col min="6" max="6" width="3.6328125" style="94" customWidth="1"/>
    <col min="7" max="7" width="13.6328125" style="94" customWidth="1"/>
    <col min="8" max="8" width="3.6328125" style="94" customWidth="1"/>
    <col min="9" max="9" width="13.6328125" style="94" customWidth="1"/>
    <col min="10" max="10" width="3.6328125" style="94" customWidth="1"/>
    <col min="11" max="11" width="15.08984375" style="94" customWidth="1"/>
    <col min="12" max="12" width="10.7265625" style="94" customWidth="1"/>
    <col min="13" max="13" width="17.6328125" style="94" customWidth="1"/>
    <col min="14" max="14" width="9" style="94"/>
    <col min="15" max="16" width="9" style="94" customWidth="1"/>
    <col min="17" max="17" width="9" style="94"/>
    <col min="18" max="18" width="9" style="94" customWidth="1"/>
    <col min="19" max="19" width="1.453125" style="94" customWidth="1"/>
    <col min="20" max="16384" width="9" style="94"/>
  </cols>
  <sheetData>
    <row r="2" spans="1:19" ht="23.25" customHeight="1">
      <c r="A2" s="377"/>
      <c r="B2" s="377"/>
      <c r="C2" s="377"/>
      <c r="D2" s="377"/>
      <c r="E2" s="377"/>
      <c r="F2" s="228"/>
      <c r="G2" s="228"/>
      <c r="H2" s="228"/>
      <c r="I2" s="231"/>
      <c r="J2" s="228"/>
      <c r="K2" s="231"/>
      <c r="L2" s="232" t="s">
        <v>247</v>
      </c>
      <c r="M2" s="228"/>
    </row>
    <row r="3" spans="1:19" ht="52.5" customHeight="1" thickBot="1">
      <c r="A3" s="433" t="s">
        <v>199</v>
      </c>
      <c r="B3" s="433"/>
      <c r="C3" s="433"/>
      <c r="D3" s="433"/>
      <c r="E3" s="433"/>
      <c r="F3" s="433"/>
      <c r="G3" s="433"/>
      <c r="H3" s="433"/>
      <c r="I3" s="433"/>
      <c r="J3" s="434"/>
      <c r="K3" s="434"/>
      <c r="L3" s="434"/>
      <c r="M3" s="245"/>
    </row>
    <row r="4" spans="1:19" s="96" customFormat="1" ht="24.75" customHeight="1">
      <c r="A4" s="382" t="s">
        <v>27</v>
      </c>
      <c r="B4" s="383"/>
      <c r="C4" s="386" t="s">
        <v>154</v>
      </c>
      <c r="D4" s="388" t="s">
        <v>201</v>
      </c>
      <c r="E4" s="389"/>
      <c r="F4" s="389"/>
      <c r="G4" s="389"/>
      <c r="H4" s="389"/>
      <c r="I4" s="389"/>
      <c r="J4" s="389"/>
      <c r="K4" s="389"/>
      <c r="L4" s="390" t="s">
        <v>30</v>
      </c>
      <c r="M4" s="228"/>
    </row>
    <row r="5" spans="1:19" s="96" customFormat="1" ht="29.5" customHeight="1" thickBot="1">
      <c r="A5" s="384"/>
      <c r="B5" s="385"/>
      <c r="C5" s="387"/>
      <c r="D5" s="392" t="s">
        <v>109</v>
      </c>
      <c r="E5" s="393"/>
      <c r="F5" s="393" t="s">
        <v>110</v>
      </c>
      <c r="G5" s="393"/>
      <c r="H5" s="393" t="s">
        <v>111</v>
      </c>
      <c r="I5" s="393"/>
      <c r="J5" s="394" t="s">
        <v>112</v>
      </c>
      <c r="K5" s="395"/>
      <c r="L5" s="391"/>
      <c r="M5" s="149" t="s">
        <v>357</v>
      </c>
    </row>
    <row r="6" spans="1:19" s="96" customFormat="1" ht="36" customHeight="1">
      <c r="A6" s="233" t="s">
        <v>35</v>
      </c>
      <c r="B6" s="226" t="s">
        <v>113</v>
      </c>
      <c r="C6" s="235">
        <v>2</v>
      </c>
      <c r="D6" s="221"/>
      <c r="E6" s="150" t="s">
        <v>114</v>
      </c>
      <c r="F6" s="223"/>
      <c r="G6" s="150" t="s">
        <v>115</v>
      </c>
      <c r="H6" s="223"/>
      <c r="I6" s="150" t="s">
        <v>116</v>
      </c>
      <c r="J6" s="431"/>
      <c r="K6" s="432"/>
      <c r="L6" s="97" t="str">
        <f>IF(D6="○",C6*1,IF(F6="○",C6*2,IF(H6="○",C6*3,"")))</f>
        <v/>
      </c>
      <c r="M6" s="149"/>
    </row>
    <row r="7" spans="1:19" s="96" customFormat="1" ht="36" customHeight="1">
      <c r="A7" s="233" t="s">
        <v>117</v>
      </c>
      <c r="B7" s="226" t="s">
        <v>118</v>
      </c>
      <c r="C7" s="235">
        <v>2</v>
      </c>
      <c r="D7" s="223"/>
      <c r="E7" s="150" t="s">
        <v>55</v>
      </c>
      <c r="F7" s="223"/>
      <c r="G7" s="150" t="s">
        <v>56</v>
      </c>
      <c r="H7" s="223"/>
      <c r="I7" s="150" t="s">
        <v>57</v>
      </c>
      <c r="J7" s="431"/>
      <c r="K7" s="432"/>
      <c r="L7" s="97" t="str">
        <f>IF(D7="○",C7*1,IF(F7="○",C7*2,IF(H7="○",C7*3,"")))</f>
        <v/>
      </c>
      <c r="M7" s="149"/>
    </row>
    <row r="8" spans="1:19" s="96" customFormat="1" ht="45" customHeight="1">
      <c r="A8" s="233" t="s">
        <v>119</v>
      </c>
      <c r="B8" s="226" t="s">
        <v>120</v>
      </c>
      <c r="C8" s="235">
        <v>3</v>
      </c>
      <c r="D8" s="221"/>
      <c r="E8" s="150" t="s">
        <v>78</v>
      </c>
      <c r="F8" s="223"/>
      <c r="G8" s="150" t="s">
        <v>79</v>
      </c>
      <c r="H8" s="223"/>
      <c r="I8" s="240" t="s">
        <v>383</v>
      </c>
      <c r="J8" s="238"/>
      <c r="K8" s="285" t="s">
        <v>409</v>
      </c>
      <c r="L8" s="97" t="str">
        <f>IF(D8="○",C8*1,IF(F8="○",C8*2,IF(H8="○",C8*3,IF(J8="","",S10))))</f>
        <v/>
      </c>
      <c r="M8" s="149"/>
      <c r="O8" s="98"/>
      <c r="S8" s="96">
        <f>(J8-52)/24+1</f>
        <v>-1.1666666666666665</v>
      </c>
    </row>
    <row r="9" spans="1:19" s="96" customFormat="1" ht="36" customHeight="1">
      <c r="A9" s="233" t="s">
        <v>121</v>
      </c>
      <c r="B9" s="226" t="s">
        <v>384</v>
      </c>
      <c r="C9" s="235">
        <v>1</v>
      </c>
      <c r="D9" s="221"/>
      <c r="E9" s="222" t="s">
        <v>122</v>
      </c>
      <c r="F9" s="223"/>
      <c r="G9" s="150" t="s">
        <v>123</v>
      </c>
      <c r="H9" s="223"/>
      <c r="I9" s="150" t="s">
        <v>124</v>
      </c>
      <c r="J9" s="223"/>
      <c r="K9" s="246" t="s">
        <v>125</v>
      </c>
      <c r="L9" s="97" t="str">
        <f>IF(D9="○",C9*1,IF(F9="○",C9*2,IF(H9="○",C9*3,IF(J9="○",C9*5,""))))</f>
        <v/>
      </c>
      <c r="M9" s="149"/>
      <c r="S9" s="96">
        <f>ROUNDDOWN(S8,0)</f>
        <v>-1</v>
      </c>
    </row>
    <row r="10" spans="1:19" s="96" customFormat="1" ht="36" customHeight="1">
      <c r="A10" s="236" t="s">
        <v>126</v>
      </c>
      <c r="B10" s="226" t="s">
        <v>129</v>
      </c>
      <c r="C10" s="235">
        <v>1</v>
      </c>
      <c r="D10" s="221"/>
      <c r="E10" s="222" t="s">
        <v>385</v>
      </c>
      <c r="F10" s="221"/>
      <c r="G10" s="222" t="s">
        <v>386</v>
      </c>
      <c r="H10" s="221"/>
      <c r="I10" s="222" t="s">
        <v>387</v>
      </c>
      <c r="J10" s="221"/>
      <c r="K10" s="222" t="s">
        <v>388</v>
      </c>
      <c r="L10" s="97" t="str">
        <f>IF(D10="○",C10*1,IF(F10="○",C10*2,IF(H10="○",C10*3,IF(J10="○",C10*5,""))))</f>
        <v/>
      </c>
      <c r="M10" s="149"/>
      <c r="S10" s="96">
        <f>9+S9*9</f>
        <v>0</v>
      </c>
    </row>
    <row r="11" spans="1:19" s="96" customFormat="1" ht="36" customHeight="1">
      <c r="A11" s="236" t="s">
        <v>128</v>
      </c>
      <c r="B11" s="226" t="s">
        <v>131</v>
      </c>
      <c r="C11" s="235">
        <v>2</v>
      </c>
      <c r="D11" s="375"/>
      <c r="E11" s="376"/>
      <c r="F11" s="223"/>
      <c r="G11" s="150" t="s">
        <v>132</v>
      </c>
      <c r="H11" s="223"/>
      <c r="I11" s="150" t="s">
        <v>133</v>
      </c>
      <c r="J11" s="375"/>
      <c r="K11" s="426"/>
      <c r="L11" s="97" t="str">
        <f>IF(D11="○",C11*1,IF(F11="○",C11*2,IF(H11="○",C11*3,"")))</f>
        <v/>
      </c>
      <c r="M11" s="149"/>
    </row>
    <row r="12" spans="1:19" s="96" customFormat="1" ht="36" customHeight="1">
      <c r="A12" s="236" t="s">
        <v>130</v>
      </c>
      <c r="B12" s="226" t="s">
        <v>389</v>
      </c>
      <c r="C12" s="235">
        <v>2</v>
      </c>
      <c r="D12" s="423"/>
      <c r="E12" s="400"/>
      <c r="F12" s="399" t="s">
        <v>358</v>
      </c>
      <c r="G12" s="400"/>
      <c r="H12" s="400"/>
      <c r="I12" s="401"/>
      <c r="J12" s="375"/>
      <c r="K12" s="426"/>
      <c r="L12" s="97">
        <f>C12*D12</f>
        <v>0</v>
      </c>
      <c r="M12" s="149"/>
    </row>
    <row r="13" spans="1:19" s="96" customFormat="1" ht="36" customHeight="1">
      <c r="A13" s="236" t="s">
        <v>134</v>
      </c>
      <c r="B13" s="226" t="s">
        <v>138</v>
      </c>
      <c r="C13" s="235">
        <v>3</v>
      </c>
      <c r="D13" s="375"/>
      <c r="E13" s="376"/>
      <c r="F13" s="223"/>
      <c r="G13" s="222" t="s">
        <v>390</v>
      </c>
      <c r="H13" s="223"/>
      <c r="I13" s="150" t="s">
        <v>139</v>
      </c>
      <c r="J13" s="223"/>
      <c r="K13" s="150" t="s">
        <v>352</v>
      </c>
      <c r="L13" s="97" t="str">
        <f>IF(D13="○",C13*1,IF(F13="○",C13*2,IF(H13="○",C13*3,IF(J13="○",C13*5,""))))</f>
        <v/>
      </c>
      <c r="M13" s="149"/>
    </row>
    <row r="14" spans="1:19" s="96" customFormat="1" ht="36" customHeight="1">
      <c r="A14" s="236" t="s">
        <v>135</v>
      </c>
      <c r="B14" s="226" t="s">
        <v>391</v>
      </c>
      <c r="C14" s="235">
        <v>2</v>
      </c>
      <c r="D14" s="423">
        <v>0</v>
      </c>
      <c r="E14" s="400"/>
      <c r="F14" s="424" t="s">
        <v>359</v>
      </c>
      <c r="G14" s="400"/>
      <c r="H14" s="400"/>
      <c r="I14" s="401"/>
      <c r="J14" s="375"/>
      <c r="K14" s="426"/>
      <c r="L14" s="97">
        <f>C14*D14</f>
        <v>0</v>
      </c>
      <c r="M14" s="149"/>
    </row>
    <row r="15" spans="1:19" s="96" customFormat="1" ht="36" customHeight="1">
      <c r="A15" s="236" t="s">
        <v>136</v>
      </c>
      <c r="B15" s="226" t="s">
        <v>392</v>
      </c>
      <c r="C15" s="235">
        <v>2</v>
      </c>
      <c r="D15" s="423">
        <v>0</v>
      </c>
      <c r="E15" s="400"/>
      <c r="F15" s="424" t="s">
        <v>359</v>
      </c>
      <c r="G15" s="400"/>
      <c r="H15" s="400"/>
      <c r="I15" s="401"/>
      <c r="J15" s="375"/>
      <c r="K15" s="426"/>
      <c r="L15" s="97">
        <f>C15*D15</f>
        <v>0</v>
      </c>
      <c r="M15" s="247"/>
      <c r="O15" s="98"/>
    </row>
    <row r="16" spans="1:19" s="96" customFormat="1" ht="36" customHeight="1">
      <c r="A16" s="236" t="s">
        <v>137</v>
      </c>
      <c r="B16" s="226" t="s">
        <v>364</v>
      </c>
      <c r="C16" s="235">
        <v>2</v>
      </c>
      <c r="D16" s="223"/>
      <c r="E16" s="248" t="s">
        <v>360</v>
      </c>
      <c r="F16" s="223"/>
      <c r="G16" s="248" t="s">
        <v>361</v>
      </c>
      <c r="H16" s="223"/>
      <c r="I16" s="248" t="s">
        <v>362</v>
      </c>
      <c r="J16" s="223"/>
      <c r="K16" s="240" t="s">
        <v>363</v>
      </c>
      <c r="L16" s="97" t="str">
        <f t="shared" ref="L16:L24" si="0">IF(D16="○",C16*1,IF(F16="○",C16*2,IF(H16="○",C16*3,IF(J16="○",C16*5,""))))</f>
        <v/>
      </c>
      <c r="M16" s="149"/>
    </row>
    <row r="17" spans="1:15" s="96" customFormat="1" ht="36" customHeight="1">
      <c r="A17" s="236" t="s">
        <v>140</v>
      </c>
      <c r="B17" s="226" t="s">
        <v>393</v>
      </c>
      <c r="C17" s="235">
        <v>2</v>
      </c>
      <c r="D17" s="425"/>
      <c r="E17" s="426"/>
      <c r="F17" s="426"/>
      <c r="G17" s="376"/>
      <c r="H17" s="223"/>
      <c r="I17" s="240" t="s">
        <v>394</v>
      </c>
      <c r="J17" s="223"/>
      <c r="K17" s="240" t="s">
        <v>365</v>
      </c>
      <c r="L17" s="97" t="str">
        <f t="shared" si="0"/>
        <v/>
      </c>
      <c r="M17" s="149"/>
    </row>
    <row r="18" spans="1:15" s="96" customFormat="1" ht="36" customHeight="1">
      <c r="A18" s="236" t="s">
        <v>141</v>
      </c>
      <c r="B18" s="226" t="s">
        <v>372</v>
      </c>
      <c r="C18" s="249">
        <v>2</v>
      </c>
      <c r="D18" s="221"/>
      <c r="E18" s="248" t="s">
        <v>373</v>
      </c>
      <c r="F18" s="223"/>
      <c r="G18" s="150" t="s">
        <v>374</v>
      </c>
      <c r="H18" s="223"/>
      <c r="I18" s="222" t="s">
        <v>375</v>
      </c>
      <c r="J18" s="375"/>
      <c r="K18" s="426"/>
      <c r="L18" s="220" t="str">
        <f t="shared" si="0"/>
        <v/>
      </c>
      <c r="M18" s="149"/>
    </row>
    <row r="19" spans="1:15" s="96" customFormat="1" ht="36" customHeight="1">
      <c r="A19" s="236" t="s">
        <v>143</v>
      </c>
      <c r="B19" s="226" t="s">
        <v>338</v>
      </c>
      <c r="C19" s="249">
        <v>1</v>
      </c>
      <c r="D19" s="221"/>
      <c r="E19" s="251" t="s">
        <v>339</v>
      </c>
      <c r="F19" s="244"/>
      <c r="G19" s="222" t="s">
        <v>340</v>
      </c>
      <c r="H19" s="244"/>
      <c r="I19" s="222" t="s">
        <v>341</v>
      </c>
      <c r="J19" s="375"/>
      <c r="K19" s="426"/>
      <c r="L19" s="220" t="str">
        <f>IF(D19="○",C19*1,IF(F19="○",C19*2,IF(H19="○",C19*3,IF(J19="○",C19*5,""))))</f>
        <v/>
      </c>
      <c r="M19" s="149"/>
    </row>
    <row r="20" spans="1:15" s="96" customFormat="1" ht="36" customHeight="1">
      <c r="A20" s="236" t="s">
        <v>145</v>
      </c>
      <c r="B20" s="226" t="s">
        <v>144</v>
      </c>
      <c r="C20" s="249">
        <v>2</v>
      </c>
      <c r="D20" s="425"/>
      <c r="E20" s="426"/>
      <c r="F20" s="426"/>
      <c r="G20" s="426"/>
      <c r="H20" s="426"/>
      <c r="I20" s="376"/>
      <c r="J20" s="223"/>
      <c r="K20" s="240" t="s">
        <v>142</v>
      </c>
      <c r="L20" s="97" t="str">
        <f t="shared" si="0"/>
        <v/>
      </c>
      <c r="M20" s="149"/>
    </row>
    <row r="21" spans="1:15" s="96" customFormat="1" ht="36" customHeight="1">
      <c r="A21" s="236" t="s">
        <v>146</v>
      </c>
      <c r="B21" s="226" t="s">
        <v>147</v>
      </c>
      <c r="C21" s="235">
        <v>1</v>
      </c>
      <c r="D21" s="221"/>
      <c r="E21" s="248" t="s">
        <v>148</v>
      </c>
      <c r="F21" s="223"/>
      <c r="G21" s="150" t="s">
        <v>149</v>
      </c>
      <c r="H21" s="223"/>
      <c r="I21" s="150" t="s">
        <v>150</v>
      </c>
      <c r="J21" s="250"/>
      <c r="K21" s="252"/>
      <c r="L21" s="97" t="str">
        <f t="shared" si="0"/>
        <v/>
      </c>
      <c r="M21" s="149"/>
      <c r="O21" s="98"/>
    </row>
    <row r="22" spans="1:15" s="96" customFormat="1" ht="36" customHeight="1">
      <c r="A22" s="233" t="s">
        <v>151</v>
      </c>
      <c r="B22" s="226" t="s">
        <v>342</v>
      </c>
      <c r="C22" s="235">
        <v>1</v>
      </c>
      <c r="D22" s="223"/>
      <c r="E22" s="150" t="s">
        <v>343</v>
      </c>
      <c r="F22" s="223"/>
      <c r="G22" s="222" t="s">
        <v>344</v>
      </c>
      <c r="H22" s="223"/>
      <c r="I22" s="222" t="s">
        <v>345</v>
      </c>
      <c r="J22" s="223"/>
      <c r="K22" s="222" t="s">
        <v>346</v>
      </c>
      <c r="L22" s="97" t="str">
        <f t="shared" si="0"/>
        <v/>
      </c>
      <c r="M22" s="149"/>
      <c r="O22" s="98"/>
    </row>
    <row r="23" spans="1:15" s="96" customFormat="1" ht="36" customHeight="1">
      <c r="A23" s="233" t="s">
        <v>152</v>
      </c>
      <c r="B23" s="226" t="s">
        <v>127</v>
      </c>
      <c r="C23" s="235">
        <v>5</v>
      </c>
      <c r="D23" s="221"/>
      <c r="E23" s="222" t="s">
        <v>347</v>
      </c>
      <c r="F23" s="223"/>
      <c r="G23" s="222" t="s">
        <v>348</v>
      </c>
      <c r="H23" s="223"/>
      <c r="I23" s="222" t="s">
        <v>349</v>
      </c>
      <c r="J23" s="375"/>
      <c r="K23" s="426"/>
      <c r="L23" s="97" t="str">
        <f t="shared" si="0"/>
        <v/>
      </c>
      <c r="M23" s="149"/>
      <c r="O23" s="98"/>
    </row>
    <row r="24" spans="1:15" s="96" customFormat="1" ht="36" customHeight="1">
      <c r="A24" s="233" t="s">
        <v>369</v>
      </c>
      <c r="B24" s="226" t="s">
        <v>368</v>
      </c>
      <c r="C24" s="235">
        <v>2</v>
      </c>
      <c r="D24" s="375"/>
      <c r="E24" s="376"/>
      <c r="F24" s="223"/>
      <c r="G24" s="222" t="s">
        <v>366</v>
      </c>
      <c r="H24" s="223"/>
      <c r="I24" s="222" t="s">
        <v>367</v>
      </c>
      <c r="J24" s="223"/>
      <c r="K24" s="222" t="s">
        <v>350</v>
      </c>
      <c r="L24" s="97" t="str">
        <f t="shared" si="0"/>
        <v/>
      </c>
      <c r="M24" s="149"/>
      <c r="O24" s="98"/>
    </row>
    <row r="25" spans="1:15" s="96" customFormat="1" ht="36" customHeight="1">
      <c r="A25" s="233" t="s">
        <v>370</v>
      </c>
      <c r="B25" s="226" t="s">
        <v>395</v>
      </c>
      <c r="C25" s="235">
        <v>1</v>
      </c>
      <c r="D25" s="423">
        <v>0</v>
      </c>
      <c r="E25" s="400"/>
      <c r="F25" s="424" t="s">
        <v>351</v>
      </c>
      <c r="G25" s="400"/>
      <c r="H25" s="400"/>
      <c r="I25" s="401"/>
      <c r="J25" s="375"/>
      <c r="K25" s="426"/>
      <c r="L25" s="97">
        <f>C25*D25</f>
        <v>0</v>
      </c>
      <c r="M25" s="149"/>
    </row>
    <row r="26" spans="1:15" s="96" customFormat="1" ht="36" customHeight="1" thickBot="1">
      <c r="A26" s="427" t="s">
        <v>101</v>
      </c>
      <c r="B26" s="428"/>
      <c r="C26" s="429" t="s">
        <v>200</v>
      </c>
      <c r="D26" s="430"/>
      <c r="E26" s="430"/>
      <c r="F26" s="430"/>
      <c r="G26" s="430"/>
      <c r="H26" s="430"/>
      <c r="I26" s="430"/>
      <c r="J26" s="430"/>
      <c r="K26" s="430"/>
      <c r="L26" s="253">
        <f>SUM(L6:L25)</f>
        <v>0</v>
      </c>
      <c r="M26" s="149"/>
      <c r="O26" s="98"/>
    </row>
    <row r="27" spans="1:15">
      <c r="A27" s="99"/>
      <c r="B27" s="100"/>
      <c r="C27" s="99"/>
      <c r="D27" s="101"/>
      <c r="E27" s="101"/>
      <c r="F27" s="101"/>
      <c r="G27" s="101"/>
      <c r="H27" s="101"/>
      <c r="I27" s="101"/>
      <c r="J27" s="101"/>
      <c r="K27" s="101"/>
      <c r="L27" s="103"/>
      <c r="M27" s="96"/>
    </row>
    <row r="28" spans="1:15" ht="23.25" customHeight="1">
      <c r="I28" s="332" t="s">
        <v>1</v>
      </c>
      <c r="J28" s="332"/>
      <c r="K28" s="332" t="str">
        <f>IF(算定内訳書!$L$2="","",算定内訳書!$L$2)</f>
        <v/>
      </c>
      <c r="L28" s="332"/>
      <c r="M28" s="96"/>
      <c r="N28" s="6"/>
      <c r="O28" s="6"/>
    </row>
    <row r="30" spans="1:15">
      <c r="B30" s="214"/>
      <c r="C30" s="225" t="s">
        <v>356</v>
      </c>
      <c r="M30" s="6"/>
    </row>
    <row r="31" spans="1:15">
      <c r="B31" s="214"/>
      <c r="C31" s="94" t="s">
        <v>353</v>
      </c>
      <c r="H31" s="94" t="s">
        <v>354</v>
      </c>
    </row>
    <row r="32" spans="1:15">
      <c r="B32" s="214"/>
      <c r="C32" s="94"/>
      <c r="D32" s="94"/>
      <c r="M32" s="123"/>
    </row>
    <row r="33" spans="2:16">
      <c r="B33" s="214"/>
      <c r="C33" s="224" t="s">
        <v>355</v>
      </c>
      <c r="D33" s="224"/>
    </row>
    <row r="34" spans="2:16">
      <c r="B34" s="214"/>
      <c r="C34" s="224"/>
      <c r="D34" s="224"/>
    </row>
    <row r="35" spans="2:16" s="116" customFormat="1" ht="15" customHeight="1">
      <c r="B35" s="164" t="s">
        <v>172</v>
      </c>
      <c r="C35" s="165"/>
      <c r="D35" s="122" t="s">
        <v>173</v>
      </c>
      <c r="E35" s="123"/>
      <c r="F35" s="123"/>
      <c r="G35" s="123"/>
      <c r="H35" s="123"/>
      <c r="I35" s="123"/>
      <c r="J35" s="123"/>
      <c r="K35" s="123"/>
      <c r="L35" s="123"/>
      <c r="M35" s="94"/>
      <c r="N35" s="123"/>
      <c r="O35" s="123"/>
      <c r="P35" s="123"/>
    </row>
    <row r="36" spans="2:16">
      <c r="B36" s="227" t="s">
        <v>172</v>
      </c>
      <c r="C36" s="225" t="s">
        <v>371</v>
      </c>
    </row>
  </sheetData>
  <mergeCells count="37">
    <mergeCell ref="J6:K6"/>
    <mergeCell ref="J7:K7"/>
    <mergeCell ref="D12:E12"/>
    <mergeCell ref="J12:K12"/>
    <mergeCell ref="A2:E2"/>
    <mergeCell ref="A3:L3"/>
    <mergeCell ref="A4:B5"/>
    <mergeCell ref="C4:C5"/>
    <mergeCell ref="D4:K4"/>
    <mergeCell ref="L4:L5"/>
    <mergeCell ref="D5:E5"/>
    <mergeCell ref="F5:G5"/>
    <mergeCell ref="H5:I5"/>
    <mergeCell ref="J5:K5"/>
    <mergeCell ref="F12:I12"/>
    <mergeCell ref="I28:J28"/>
    <mergeCell ref="K28:L28"/>
    <mergeCell ref="A26:B26"/>
    <mergeCell ref="C26:K26"/>
    <mergeCell ref="D11:E11"/>
    <mergeCell ref="J11:K11"/>
    <mergeCell ref="J14:K14"/>
    <mergeCell ref="D15:E15"/>
    <mergeCell ref="J15:K15"/>
    <mergeCell ref="D25:E25"/>
    <mergeCell ref="F25:I25"/>
    <mergeCell ref="J25:K25"/>
    <mergeCell ref="J19:K19"/>
    <mergeCell ref="J18:K18"/>
    <mergeCell ref="J23:K23"/>
    <mergeCell ref="D24:E24"/>
    <mergeCell ref="D13:E13"/>
    <mergeCell ref="D14:E14"/>
    <mergeCell ref="F14:I14"/>
    <mergeCell ref="F15:I15"/>
    <mergeCell ref="D20:I20"/>
    <mergeCell ref="D17:G17"/>
  </mergeCells>
  <phoneticPr fontId="6"/>
  <printOptions horizontalCentered="1" verticalCentered="1"/>
  <pageMargins left="0.7" right="0.7" top="0.75" bottom="0.75" header="0.3" footer="0.3"/>
  <pageSetup paperSize="9" scale="76" fitToHeight="0" orientation="portrait" r:id="rId1"/>
  <headerFooter alignWithMargins="0">
    <oddFooter>&amp;R2021.11改訂版</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49"/>
  <sheetViews>
    <sheetView topLeftCell="A19" zoomScaleNormal="100" zoomScaleSheetLayoutView="100" workbookViewId="0">
      <selection activeCell="F17" sqref="F17:P17"/>
    </sheetView>
  </sheetViews>
  <sheetFormatPr defaultColWidth="9" defaultRowHeight="13"/>
  <cols>
    <col min="1" max="1" width="5.26953125" style="126" customWidth="1"/>
    <col min="2" max="2" width="2.08984375" style="105" customWidth="1"/>
    <col min="3" max="3" width="4.26953125" style="105" customWidth="1"/>
    <col min="4" max="4" width="3.90625" style="105" customWidth="1"/>
    <col min="5" max="5" width="16" style="105" customWidth="1"/>
    <col min="6" max="6" width="5.453125" style="105" customWidth="1"/>
    <col min="7" max="7" width="3.26953125" style="105" customWidth="1"/>
    <col min="8" max="8" width="4.08984375" style="105" customWidth="1"/>
    <col min="9" max="9" width="10.08984375" style="105" customWidth="1"/>
    <col min="10" max="11" width="3.26953125" style="105" customWidth="1"/>
    <col min="12" max="12" width="4.36328125" style="105" customWidth="1"/>
    <col min="13" max="13" width="4.7265625" style="105" customWidth="1"/>
    <col min="14" max="14" width="3.26953125" style="105" customWidth="1"/>
    <col min="15" max="15" width="8.08984375" style="105" customWidth="1"/>
    <col min="16" max="16" width="6.08984375" style="105" customWidth="1"/>
    <col min="17" max="17" width="8.36328125" style="105" customWidth="1"/>
    <col min="18" max="18" width="8.984375E-2" style="105" customWidth="1"/>
    <col min="19" max="21" width="3.90625" style="105" customWidth="1"/>
    <col min="22" max="16384" width="9" style="105"/>
  </cols>
  <sheetData>
    <row r="1" spans="1:18" ht="7.5" customHeight="1"/>
    <row r="2" spans="1:18">
      <c r="Q2" s="232" t="s">
        <v>248</v>
      </c>
    </row>
    <row r="3" spans="1:18" ht="26.25" customHeight="1">
      <c r="A3" s="452" t="s">
        <v>209</v>
      </c>
      <c r="B3" s="452"/>
      <c r="C3" s="452"/>
      <c r="D3" s="452"/>
      <c r="E3" s="452"/>
      <c r="F3" s="452"/>
      <c r="G3" s="452"/>
      <c r="H3" s="452"/>
      <c r="I3" s="452"/>
      <c r="J3" s="452"/>
      <c r="K3" s="452"/>
      <c r="L3" s="452"/>
      <c r="M3" s="452"/>
      <c r="N3" s="452"/>
      <c r="O3" s="452"/>
      <c r="P3" s="452"/>
      <c r="Q3" s="452"/>
      <c r="R3" s="452"/>
    </row>
    <row r="4" spans="1:18" ht="7.5" customHeight="1">
      <c r="A4" s="106"/>
      <c r="B4" s="106"/>
      <c r="C4" s="106"/>
      <c r="D4" s="106"/>
      <c r="E4" s="106"/>
      <c r="F4" s="106"/>
      <c r="G4" s="106"/>
      <c r="H4" s="106"/>
      <c r="I4" s="106"/>
      <c r="J4" s="106"/>
      <c r="K4" s="106"/>
      <c r="L4" s="107"/>
      <c r="M4" s="107"/>
      <c r="N4" s="107"/>
      <c r="O4" s="108"/>
      <c r="P4" s="108"/>
      <c r="Q4" s="108"/>
      <c r="R4" s="108"/>
    </row>
    <row r="5" spans="1:18" ht="17" customHeight="1">
      <c r="A5" s="109"/>
      <c r="B5" s="109"/>
      <c r="C5" s="109"/>
      <c r="D5" s="109"/>
      <c r="E5" s="109"/>
      <c r="F5" s="109"/>
      <c r="G5" s="109"/>
      <c r="H5" s="109"/>
      <c r="I5" s="109"/>
      <c r="J5" s="109"/>
      <c r="K5" s="109"/>
      <c r="L5" s="109"/>
      <c r="M5" s="109"/>
      <c r="N5" s="109"/>
      <c r="O5" s="109"/>
      <c r="P5" s="109"/>
    </row>
    <row r="6" spans="1:18" s="110" customFormat="1" ht="26.25" customHeight="1">
      <c r="A6" s="435" t="s">
        <v>206</v>
      </c>
      <c r="B6" s="435"/>
      <c r="C6" s="435"/>
      <c r="D6" s="435"/>
      <c r="E6" s="435"/>
      <c r="F6" s="218" t="s">
        <v>166</v>
      </c>
      <c r="G6" s="218"/>
      <c r="H6" s="218"/>
      <c r="I6" s="218"/>
      <c r="J6" s="218"/>
      <c r="K6" s="218"/>
      <c r="N6" s="111"/>
      <c r="O6" s="111"/>
      <c r="P6" s="111"/>
      <c r="Q6" s="111"/>
    </row>
    <row r="7" spans="1:18" s="110" customFormat="1" ht="9.75" customHeight="1" thickBot="1">
      <c r="A7" s="113"/>
      <c r="B7" s="114"/>
      <c r="C7" s="217"/>
      <c r="D7" s="217"/>
      <c r="E7" s="217"/>
      <c r="F7" s="217"/>
      <c r="G7" s="217"/>
      <c r="H7" s="217"/>
      <c r="I7" s="217"/>
      <c r="J7" s="217"/>
      <c r="K7" s="217"/>
      <c r="L7" s="217"/>
      <c r="M7" s="217"/>
      <c r="N7" s="217"/>
      <c r="O7" s="111"/>
      <c r="P7" s="111"/>
      <c r="Q7" s="112"/>
    </row>
    <row r="8" spans="1:18" s="110" customFormat="1" ht="26.25" customHeight="1">
      <c r="A8" s="453" t="s">
        <v>153</v>
      </c>
      <c r="B8" s="454"/>
      <c r="C8" s="454"/>
      <c r="D8" s="454"/>
      <c r="E8" s="454"/>
      <c r="F8" s="459" t="s">
        <v>154</v>
      </c>
      <c r="G8" s="445" t="s">
        <v>202</v>
      </c>
      <c r="H8" s="445"/>
      <c r="I8" s="445"/>
      <c r="J8" s="445"/>
      <c r="K8" s="445"/>
      <c r="L8" s="445"/>
      <c r="M8" s="445"/>
      <c r="N8" s="445"/>
      <c r="O8" s="445"/>
      <c r="P8" s="445"/>
      <c r="Q8" s="462" t="s">
        <v>30</v>
      </c>
    </row>
    <row r="9" spans="1:18" s="110" customFormat="1" ht="10.5" customHeight="1">
      <c r="A9" s="455"/>
      <c r="B9" s="456"/>
      <c r="C9" s="456"/>
      <c r="D9" s="456"/>
      <c r="E9" s="456"/>
      <c r="F9" s="460"/>
      <c r="G9" s="444" t="s">
        <v>155</v>
      </c>
      <c r="H9" s="443"/>
      <c r="I9" s="443"/>
      <c r="J9" s="443" t="s">
        <v>156</v>
      </c>
      <c r="K9" s="443"/>
      <c r="L9" s="443"/>
      <c r="M9" s="443"/>
      <c r="N9" s="443" t="s">
        <v>157</v>
      </c>
      <c r="O9" s="443"/>
      <c r="P9" s="446"/>
      <c r="Q9" s="463"/>
    </row>
    <row r="10" spans="1:18" s="110" customFormat="1" ht="10.5" customHeight="1">
      <c r="A10" s="455"/>
      <c r="B10" s="456"/>
      <c r="C10" s="456"/>
      <c r="D10" s="456"/>
      <c r="E10" s="456"/>
      <c r="F10" s="460"/>
      <c r="G10" s="444"/>
      <c r="H10" s="443"/>
      <c r="I10" s="443"/>
      <c r="J10" s="443"/>
      <c r="K10" s="443"/>
      <c r="L10" s="443"/>
      <c r="M10" s="443"/>
      <c r="N10" s="443"/>
      <c r="O10" s="443"/>
      <c r="P10" s="446"/>
      <c r="Q10" s="463"/>
    </row>
    <row r="11" spans="1:18" s="110" customFormat="1" ht="10.5" customHeight="1">
      <c r="A11" s="457"/>
      <c r="B11" s="458"/>
      <c r="C11" s="458"/>
      <c r="D11" s="458"/>
      <c r="E11" s="458"/>
      <c r="F11" s="461"/>
      <c r="G11" s="444"/>
      <c r="H11" s="443"/>
      <c r="I11" s="443"/>
      <c r="J11" s="443"/>
      <c r="K11" s="443"/>
      <c r="L11" s="443"/>
      <c r="M11" s="443"/>
      <c r="N11" s="443"/>
      <c r="O11" s="443"/>
      <c r="P11" s="446"/>
      <c r="Q11" s="464"/>
    </row>
    <row r="12" spans="1:18" s="116" customFormat="1" ht="36" customHeight="1">
      <c r="A12" s="132" t="s">
        <v>284</v>
      </c>
      <c r="B12" s="447" t="s">
        <v>158</v>
      </c>
      <c r="C12" s="447"/>
      <c r="D12" s="447"/>
      <c r="E12" s="447"/>
      <c r="F12" s="135">
        <v>3</v>
      </c>
      <c r="G12" s="134"/>
      <c r="H12" s="448" t="s">
        <v>159</v>
      </c>
      <c r="I12" s="449"/>
      <c r="J12" s="450"/>
      <c r="K12" s="451"/>
      <c r="L12" s="451"/>
      <c r="M12" s="451"/>
      <c r="N12" s="450"/>
      <c r="O12" s="451"/>
      <c r="P12" s="451"/>
      <c r="Q12" s="169" t="str">
        <f>IF(G12="○",F12*1,IF(J12="○",F12*2,IF(N12="○",F12*3,"")))</f>
        <v/>
      </c>
    </row>
    <row r="13" spans="1:18" s="116" customFormat="1" ht="36" customHeight="1">
      <c r="A13" s="132" t="s">
        <v>285</v>
      </c>
      <c r="B13" s="447" t="s">
        <v>160</v>
      </c>
      <c r="C13" s="447"/>
      <c r="D13" s="447"/>
      <c r="E13" s="447"/>
      <c r="F13" s="135">
        <v>1</v>
      </c>
      <c r="G13" s="134"/>
      <c r="H13" s="448" t="s">
        <v>161</v>
      </c>
      <c r="I13" s="449"/>
      <c r="J13" s="117"/>
      <c r="K13" s="448" t="s">
        <v>162</v>
      </c>
      <c r="L13" s="465"/>
      <c r="M13" s="449"/>
      <c r="N13" s="134"/>
      <c r="O13" s="465" t="s">
        <v>163</v>
      </c>
      <c r="P13" s="465"/>
      <c r="Q13" s="169" t="str">
        <f>IF(G13="○",F13*1,IF(J13="○",F13*2,IF(N13="○",F13*3,"")))</f>
        <v/>
      </c>
    </row>
    <row r="14" spans="1:18" s="116" customFormat="1" ht="36" customHeight="1">
      <c r="A14" s="132" t="s">
        <v>43</v>
      </c>
      <c r="B14" s="447" t="s">
        <v>376</v>
      </c>
      <c r="C14" s="447"/>
      <c r="D14" s="447"/>
      <c r="E14" s="447"/>
      <c r="F14" s="235">
        <v>1</v>
      </c>
      <c r="G14" s="423"/>
      <c r="H14" s="400"/>
      <c r="I14" s="401"/>
      <c r="J14" s="424" t="s">
        <v>377</v>
      </c>
      <c r="K14" s="400"/>
      <c r="L14" s="400"/>
      <c r="M14" s="400"/>
      <c r="N14" s="400"/>
      <c r="O14" s="400"/>
      <c r="P14" s="401"/>
      <c r="Q14" s="97">
        <f>F14*G14</f>
        <v>0</v>
      </c>
    </row>
    <row r="15" spans="1:18" s="116" customFormat="1" ht="36" customHeight="1">
      <c r="A15" s="466" t="s">
        <v>203</v>
      </c>
      <c r="B15" s="467"/>
      <c r="C15" s="467"/>
      <c r="D15" s="467"/>
      <c r="E15" s="467"/>
      <c r="F15" s="440" t="s">
        <v>204</v>
      </c>
      <c r="G15" s="441"/>
      <c r="H15" s="441"/>
      <c r="I15" s="441"/>
      <c r="J15" s="441"/>
      <c r="K15" s="441"/>
      <c r="L15" s="441"/>
      <c r="M15" s="441"/>
      <c r="N15" s="441"/>
      <c r="O15" s="441"/>
      <c r="P15" s="441"/>
      <c r="Q15" s="170">
        <f>SUM(Q12:Q14)</f>
        <v>0</v>
      </c>
    </row>
    <row r="16" spans="1:18" s="116" customFormat="1" ht="36" customHeight="1">
      <c r="A16" s="133" t="s">
        <v>47</v>
      </c>
      <c r="B16" s="447" t="s">
        <v>164</v>
      </c>
      <c r="C16" s="447"/>
      <c r="D16" s="447"/>
      <c r="E16" s="447"/>
      <c r="F16" s="167">
        <v>1</v>
      </c>
      <c r="G16" s="468"/>
      <c r="H16" s="468"/>
      <c r="I16" s="469"/>
      <c r="J16" s="470"/>
      <c r="K16" s="468"/>
      <c r="L16" s="468"/>
      <c r="M16" s="469"/>
      <c r="N16" s="168"/>
      <c r="O16" s="471" t="s">
        <v>165</v>
      </c>
      <c r="P16" s="472"/>
      <c r="Q16" s="171" t="str">
        <f>IF(G16="○",F16*1,IF(J16="○",F16*2,IF(N16="○",F16*3,"")))</f>
        <v/>
      </c>
    </row>
    <row r="17" spans="1:17" s="116" customFormat="1" ht="36" customHeight="1" thickBot="1">
      <c r="A17" s="473" t="s">
        <v>203</v>
      </c>
      <c r="B17" s="437"/>
      <c r="C17" s="437"/>
      <c r="D17" s="437"/>
      <c r="E17" s="437"/>
      <c r="F17" s="438" t="s">
        <v>205</v>
      </c>
      <c r="G17" s="439"/>
      <c r="H17" s="439"/>
      <c r="I17" s="439"/>
      <c r="J17" s="439"/>
      <c r="K17" s="439"/>
      <c r="L17" s="439"/>
      <c r="M17" s="439"/>
      <c r="N17" s="439"/>
      <c r="O17" s="439"/>
      <c r="P17" s="439"/>
      <c r="Q17" s="172">
        <f>SUM(Q16)</f>
        <v>0</v>
      </c>
    </row>
    <row r="18" spans="1:17" s="116" customFormat="1" ht="12.5">
      <c r="A18" s="120"/>
      <c r="B18" s="120"/>
      <c r="C18" s="120"/>
      <c r="D18" s="120"/>
      <c r="E18" s="120"/>
      <c r="F18" s="166"/>
      <c r="G18" s="166"/>
      <c r="H18" s="166"/>
      <c r="I18" s="166"/>
      <c r="J18" s="166"/>
      <c r="K18" s="166"/>
      <c r="L18" s="166"/>
      <c r="M18" s="166"/>
      <c r="N18" s="166"/>
      <c r="O18" s="166"/>
      <c r="P18" s="166"/>
      <c r="Q18" s="216"/>
    </row>
    <row r="19" spans="1:17" s="116" customFormat="1" ht="2.5" customHeight="1">
      <c r="A19" s="120"/>
      <c r="B19" s="120"/>
      <c r="C19" s="120"/>
      <c r="D19" s="120"/>
      <c r="E19" s="120"/>
      <c r="F19" s="166"/>
      <c r="G19" s="166"/>
      <c r="H19" s="166"/>
      <c r="I19" s="166"/>
      <c r="J19" s="166"/>
      <c r="K19" s="166"/>
      <c r="L19" s="166"/>
      <c r="M19" s="166"/>
      <c r="N19" s="166"/>
      <c r="O19" s="166"/>
      <c r="P19" s="166"/>
      <c r="Q19" s="216"/>
    </row>
    <row r="20" spans="1:17" s="116" customFormat="1" ht="2.5" customHeight="1">
      <c r="A20" s="118"/>
      <c r="B20" s="476"/>
      <c r="C20" s="476"/>
      <c r="D20" s="215"/>
      <c r="E20" s="215"/>
      <c r="F20" s="120"/>
      <c r="G20" s="120"/>
      <c r="H20" s="120"/>
      <c r="I20" s="120"/>
      <c r="J20" s="120"/>
      <c r="K20" s="120"/>
      <c r="L20" s="120"/>
      <c r="M20" s="120"/>
      <c r="N20" s="120"/>
      <c r="O20" s="120"/>
      <c r="P20" s="120"/>
      <c r="Q20" s="120"/>
    </row>
    <row r="21" spans="1:17" s="110" customFormat="1" ht="31.5" customHeight="1">
      <c r="A21" s="442" t="s">
        <v>207</v>
      </c>
      <c r="B21" s="442"/>
      <c r="C21" s="442"/>
      <c r="D21" s="442"/>
      <c r="E21" s="442"/>
      <c r="F21" s="218" t="s">
        <v>166</v>
      </c>
      <c r="G21" s="218"/>
      <c r="H21" s="218"/>
      <c r="I21" s="218"/>
      <c r="J21" s="218"/>
      <c r="K21" s="218"/>
      <c r="N21" s="136"/>
      <c r="O21" s="136"/>
      <c r="P21" s="136"/>
      <c r="Q21" s="136"/>
    </row>
    <row r="22" spans="1:17" s="110" customFormat="1" ht="11.25" customHeight="1" thickBot="1">
      <c r="A22" s="113"/>
      <c r="B22" s="474"/>
      <c r="C22" s="475"/>
      <c r="D22" s="475"/>
      <c r="E22" s="475"/>
      <c r="F22" s="475"/>
      <c r="G22" s="475"/>
      <c r="H22" s="475"/>
      <c r="I22" s="475"/>
      <c r="J22" s="113"/>
      <c r="K22" s="113"/>
      <c r="L22" s="113"/>
      <c r="M22" s="113"/>
      <c r="N22" s="113"/>
      <c r="O22" s="113"/>
      <c r="P22" s="113"/>
      <c r="Q22" s="112"/>
    </row>
    <row r="23" spans="1:17" s="110" customFormat="1" ht="26.25" customHeight="1">
      <c r="A23" s="453" t="s">
        <v>153</v>
      </c>
      <c r="B23" s="454"/>
      <c r="C23" s="454"/>
      <c r="D23" s="454"/>
      <c r="E23" s="454"/>
      <c r="F23" s="459" t="s">
        <v>154</v>
      </c>
      <c r="G23" s="445" t="s">
        <v>202</v>
      </c>
      <c r="H23" s="445"/>
      <c r="I23" s="445"/>
      <c r="J23" s="445"/>
      <c r="K23" s="445"/>
      <c r="L23" s="445"/>
      <c r="M23" s="445"/>
      <c r="N23" s="445"/>
      <c r="O23" s="445"/>
      <c r="P23" s="445"/>
      <c r="Q23" s="462" t="s">
        <v>30</v>
      </c>
    </row>
    <row r="24" spans="1:17" s="110" customFormat="1" ht="10.5" customHeight="1">
      <c r="A24" s="455"/>
      <c r="B24" s="456"/>
      <c r="C24" s="456"/>
      <c r="D24" s="456"/>
      <c r="E24" s="456"/>
      <c r="F24" s="460"/>
      <c r="G24" s="444" t="s">
        <v>155</v>
      </c>
      <c r="H24" s="443"/>
      <c r="I24" s="443"/>
      <c r="J24" s="443" t="s">
        <v>156</v>
      </c>
      <c r="K24" s="443"/>
      <c r="L24" s="443"/>
      <c r="M24" s="443"/>
      <c r="N24" s="443" t="s">
        <v>157</v>
      </c>
      <c r="O24" s="443"/>
      <c r="P24" s="446"/>
      <c r="Q24" s="463"/>
    </row>
    <row r="25" spans="1:17" s="110" customFormat="1" ht="10.5" customHeight="1">
      <c r="A25" s="455"/>
      <c r="B25" s="456"/>
      <c r="C25" s="456"/>
      <c r="D25" s="456"/>
      <c r="E25" s="456"/>
      <c r="F25" s="460"/>
      <c r="G25" s="444"/>
      <c r="H25" s="443"/>
      <c r="I25" s="443"/>
      <c r="J25" s="443"/>
      <c r="K25" s="443"/>
      <c r="L25" s="443"/>
      <c r="M25" s="443"/>
      <c r="N25" s="443"/>
      <c r="O25" s="443"/>
      <c r="P25" s="446"/>
      <c r="Q25" s="463"/>
    </row>
    <row r="26" spans="1:17" s="110" customFormat="1" ht="10.5" customHeight="1">
      <c r="A26" s="457"/>
      <c r="B26" s="458"/>
      <c r="C26" s="458"/>
      <c r="D26" s="458"/>
      <c r="E26" s="458"/>
      <c r="F26" s="461"/>
      <c r="G26" s="444"/>
      <c r="H26" s="443"/>
      <c r="I26" s="443"/>
      <c r="J26" s="443"/>
      <c r="K26" s="443"/>
      <c r="L26" s="443"/>
      <c r="M26" s="443"/>
      <c r="N26" s="443"/>
      <c r="O26" s="443"/>
      <c r="P26" s="446"/>
      <c r="Q26" s="464"/>
    </row>
    <row r="27" spans="1:17" s="116" customFormat="1" ht="36" customHeight="1">
      <c r="A27" s="133" t="s">
        <v>286</v>
      </c>
      <c r="B27" s="447" t="s">
        <v>378</v>
      </c>
      <c r="C27" s="447"/>
      <c r="D27" s="447"/>
      <c r="E27" s="447"/>
      <c r="F27" s="135">
        <v>3</v>
      </c>
      <c r="G27" s="134"/>
      <c r="H27" s="448" t="s">
        <v>159</v>
      </c>
      <c r="I27" s="449"/>
      <c r="J27" s="450"/>
      <c r="K27" s="451"/>
      <c r="L27" s="451"/>
      <c r="M27" s="451"/>
      <c r="N27" s="450"/>
      <c r="O27" s="451"/>
      <c r="P27" s="451"/>
      <c r="Q27" s="169" t="str">
        <f>IF(G27="○",F27*1,IF(J27="○",F27*2,IF(N27="○",F27*3,"")))</f>
        <v/>
      </c>
    </row>
    <row r="28" spans="1:17" s="116" customFormat="1" ht="36" customHeight="1">
      <c r="A28" s="132" t="s">
        <v>287</v>
      </c>
      <c r="B28" s="447" t="s">
        <v>167</v>
      </c>
      <c r="C28" s="447"/>
      <c r="D28" s="447"/>
      <c r="E28" s="447"/>
      <c r="F28" s="135">
        <v>1</v>
      </c>
      <c r="G28" s="134"/>
      <c r="H28" s="448" t="s">
        <v>168</v>
      </c>
      <c r="I28" s="449"/>
      <c r="J28" s="115"/>
      <c r="K28" s="448" t="s">
        <v>169</v>
      </c>
      <c r="L28" s="465"/>
      <c r="M28" s="449"/>
      <c r="N28" s="115"/>
      <c r="O28" s="448" t="s">
        <v>170</v>
      </c>
      <c r="P28" s="465"/>
      <c r="Q28" s="169" t="str">
        <f>IF(G28="○",F28*1,IF(J28="○",F28*2,IF(N28="○",F28*3,"")))</f>
        <v/>
      </c>
    </row>
    <row r="29" spans="1:17" s="116" customFormat="1" ht="36" customHeight="1">
      <c r="A29" s="132" t="s">
        <v>380</v>
      </c>
      <c r="B29" s="447" t="s">
        <v>171</v>
      </c>
      <c r="C29" s="447"/>
      <c r="D29" s="447"/>
      <c r="E29" s="447"/>
      <c r="F29" s="135">
        <v>1</v>
      </c>
      <c r="G29" s="134"/>
      <c r="H29" s="448" t="s">
        <v>165</v>
      </c>
      <c r="I29" s="449"/>
      <c r="J29" s="450"/>
      <c r="K29" s="451"/>
      <c r="L29" s="451"/>
      <c r="M29" s="451"/>
      <c r="N29" s="450"/>
      <c r="O29" s="451"/>
      <c r="P29" s="451"/>
      <c r="Q29" s="169" t="str">
        <f>IF(G29="○",F29*1,IF(J29="○",F29*2,IF(N29="○",F29*3,"")))</f>
        <v/>
      </c>
    </row>
    <row r="30" spans="1:17" s="116" customFormat="1" ht="36" customHeight="1">
      <c r="A30" s="132" t="s">
        <v>381</v>
      </c>
      <c r="B30" s="447" t="s">
        <v>379</v>
      </c>
      <c r="C30" s="447"/>
      <c r="D30" s="447"/>
      <c r="E30" s="447"/>
      <c r="F30" s="235">
        <v>1</v>
      </c>
      <c r="G30" s="423"/>
      <c r="H30" s="400"/>
      <c r="I30" s="401"/>
      <c r="J30" s="424" t="s">
        <v>377</v>
      </c>
      <c r="K30" s="400"/>
      <c r="L30" s="400"/>
      <c r="M30" s="400"/>
      <c r="N30" s="400"/>
      <c r="O30" s="400"/>
      <c r="P30" s="401"/>
      <c r="Q30" s="97">
        <f>F30*G30</f>
        <v>0</v>
      </c>
    </row>
    <row r="31" spans="1:17" s="116" customFormat="1" ht="36" customHeight="1" thickBot="1">
      <c r="A31" s="473" t="s">
        <v>203</v>
      </c>
      <c r="B31" s="437"/>
      <c r="C31" s="437"/>
      <c r="D31" s="437"/>
      <c r="E31" s="437"/>
      <c r="F31" s="436" t="s">
        <v>208</v>
      </c>
      <c r="G31" s="437"/>
      <c r="H31" s="437"/>
      <c r="I31" s="437"/>
      <c r="J31" s="437"/>
      <c r="K31" s="437"/>
      <c r="L31" s="437"/>
      <c r="M31" s="437"/>
      <c r="N31" s="437"/>
      <c r="O31" s="437"/>
      <c r="P31" s="437"/>
      <c r="Q31" s="172">
        <f>SUM(Q27:Q30)</f>
        <v>0</v>
      </c>
    </row>
    <row r="32" spans="1:17" s="116" customFormat="1" ht="18.75" customHeight="1">
      <c r="A32" s="118"/>
      <c r="B32" s="476"/>
      <c r="C32" s="476"/>
      <c r="D32" s="215"/>
      <c r="E32" s="215"/>
      <c r="F32" s="120"/>
      <c r="G32" s="120"/>
      <c r="H32" s="120"/>
      <c r="I32" s="120"/>
      <c r="J32" s="120"/>
      <c r="K32" s="120"/>
      <c r="L32" s="120"/>
      <c r="M32" s="120"/>
      <c r="N32" s="120"/>
      <c r="O32" s="120"/>
      <c r="P32" s="120"/>
      <c r="Q32" s="120"/>
    </row>
    <row r="33" spans="1:17" s="110" customFormat="1" ht="31.5" customHeight="1">
      <c r="A33" s="442" t="s">
        <v>411</v>
      </c>
      <c r="B33" s="442"/>
      <c r="C33" s="442"/>
      <c r="D33" s="442"/>
      <c r="E33" s="442"/>
      <c r="F33" s="286" t="s">
        <v>166</v>
      </c>
      <c r="G33" s="286"/>
      <c r="H33" s="286"/>
      <c r="I33" s="286"/>
      <c r="J33" s="286"/>
      <c r="K33" s="286"/>
      <c r="N33" s="136"/>
      <c r="O33" s="136"/>
      <c r="P33" s="136"/>
      <c r="Q33" s="136"/>
    </row>
    <row r="34" spans="1:17" s="110" customFormat="1" ht="11.25" customHeight="1" thickBot="1">
      <c r="A34" s="113"/>
      <c r="B34" s="474"/>
      <c r="C34" s="475"/>
      <c r="D34" s="475"/>
      <c r="E34" s="475"/>
      <c r="F34" s="475"/>
      <c r="G34" s="475"/>
      <c r="H34" s="475"/>
      <c r="I34" s="475"/>
      <c r="J34" s="113"/>
      <c r="K34" s="113"/>
      <c r="L34" s="113"/>
      <c r="M34" s="113"/>
      <c r="N34" s="113"/>
      <c r="O34" s="113"/>
      <c r="P34" s="113"/>
      <c r="Q34" s="112"/>
    </row>
    <row r="35" spans="1:17" s="110" customFormat="1" ht="26.25" customHeight="1">
      <c r="A35" s="453" t="s">
        <v>153</v>
      </c>
      <c r="B35" s="454"/>
      <c r="C35" s="454"/>
      <c r="D35" s="454"/>
      <c r="E35" s="454"/>
      <c r="F35" s="459" t="s">
        <v>28</v>
      </c>
      <c r="G35" s="445" t="s">
        <v>202</v>
      </c>
      <c r="H35" s="445"/>
      <c r="I35" s="445"/>
      <c r="J35" s="445"/>
      <c r="K35" s="445"/>
      <c r="L35" s="445"/>
      <c r="M35" s="445"/>
      <c r="N35" s="445"/>
      <c r="O35" s="445"/>
      <c r="P35" s="445"/>
      <c r="Q35" s="462" t="s">
        <v>30</v>
      </c>
    </row>
    <row r="36" spans="1:17" s="110" customFormat="1" ht="10.5" customHeight="1">
      <c r="A36" s="455"/>
      <c r="B36" s="456"/>
      <c r="C36" s="456"/>
      <c r="D36" s="456"/>
      <c r="E36" s="456"/>
      <c r="F36" s="460"/>
      <c r="G36" s="444" t="s">
        <v>155</v>
      </c>
      <c r="H36" s="443"/>
      <c r="I36" s="443"/>
      <c r="J36" s="443" t="s">
        <v>156</v>
      </c>
      <c r="K36" s="443"/>
      <c r="L36" s="443"/>
      <c r="M36" s="443"/>
      <c r="N36" s="443" t="s">
        <v>157</v>
      </c>
      <c r="O36" s="443"/>
      <c r="P36" s="446"/>
      <c r="Q36" s="463"/>
    </row>
    <row r="37" spans="1:17" s="110" customFormat="1" ht="10.5" customHeight="1">
      <c r="A37" s="455"/>
      <c r="B37" s="456"/>
      <c r="C37" s="456"/>
      <c r="D37" s="456"/>
      <c r="E37" s="456"/>
      <c r="F37" s="460"/>
      <c r="G37" s="444"/>
      <c r="H37" s="443"/>
      <c r="I37" s="443"/>
      <c r="J37" s="443"/>
      <c r="K37" s="443"/>
      <c r="L37" s="443"/>
      <c r="M37" s="443"/>
      <c r="N37" s="443"/>
      <c r="O37" s="443"/>
      <c r="P37" s="446"/>
      <c r="Q37" s="463"/>
    </row>
    <row r="38" spans="1:17" s="110" customFormat="1" ht="10.5" customHeight="1">
      <c r="A38" s="457"/>
      <c r="B38" s="458"/>
      <c r="C38" s="458"/>
      <c r="D38" s="458"/>
      <c r="E38" s="458"/>
      <c r="F38" s="461"/>
      <c r="G38" s="444"/>
      <c r="H38" s="443"/>
      <c r="I38" s="443"/>
      <c r="J38" s="443"/>
      <c r="K38" s="443"/>
      <c r="L38" s="443"/>
      <c r="M38" s="443"/>
      <c r="N38" s="443"/>
      <c r="O38" s="443"/>
      <c r="P38" s="446"/>
      <c r="Q38" s="464"/>
    </row>
    <row r="39" spans="1:17" s="116" customFormat="1" ht="36" customHeight="1">
      <c r="A39" s="132" t="s">
        <v>410</v>
      </c>
      <c r="B39" s="479" t="s">
        <v>412</v>
      </c>
      <c r="C39" s="447"/>
      <c r="D39" s="447"/>
      <c r="E39" s="480"/>
      <c r="F39" s="135">
        <v>3</v>
      </c>
      <c r="G39" s="134"/>
      <c r="H39" s="448" t="s">
        <v>413</v>
      </c>
      <c r="I39" s="449"/>
      <c r="J39" s="115"/>
      <c r="K39" s="448" t="s">
        <v>414</v>
      </c>
      <c r="L39" s="465"/>
      <c r="M39" s="449"/>
      <c r="N39" s="115"/>
      <c r="O39" s="448" t="s">
        <v>415</v>
      </c>
      <c r="P39" s="449"/>
      <c r="Q39" s="169" t="str">
        <f>IF(G39="○",F39*1,IF(J39="○",F39*2,IF(N39="○",F39*3,"")))</f>
        <v/>
      </c>
    </row>
    <row r="40" spans="1:17" s="116" customFormat="1" ht="36" customHeight="1" thickBot="1">
      <c r="A40" s="473" t="s">
        <v>203</v>
      </c>
      <c r="B40" s="437"/>
      <c r="C40" s="437"/>
      <c r="D40" s="437"/>
      <c r="E40" s="437"/>
      <c r="F40" s="436" t="s">
        <v>416</v>
      </c>
      <c r="G40" s="437"/>
      <c r="H40" s="437"/>
      <c r="I40" s="437"/>
      <c r="J40" s="437"/>
      <c r="K40" s="437"/>
      <c r="L40" s="437"/>
      <c r="M40" s="437"/>
      <c r="N40" s="437"/>
      <c r="O40" s="437"/>
      <c r="P40" s="437"/>
      <c r="Q40" s="172">
        <f>SUM(Q39:Q39)</f>
        <v>0</v>
      </c>
    </row>
    <row r="41" spans="1:17" s="94" customFormat="1" ht="23.25" customHeight="1">
      <c r="B41" s="102"/>
      <c r="C41" s="103"/>
      <c r="D41" s="103"/>
      <c r="M41" s="332" t="s">
        <v>1</v>
      </c>
      <c r="N41" s="332"/>
      <c r="O41" s="332" t="str">
        <f>IF(算定内訳書!$L$2="","",算定内訳書!$L$2)</f>
        <v/>
      </c>
      <c r="P41" s="332"/>
      <c r="Q41" s="332"/>
    </row>
    <row r="42" spans="1:17" s="116" customFormat="1" ht="18.75" customHeight="1">
      <c r="A42" s="118"/>
      <c r="B42" s="119"/>
      <c r="C42" s="119"/>
      <c r="D42" s="119"/>
      <c r="E42" s="119"/>
      <c r="F42" s="120"/>
      <c r="G42" s="120"/>
      <c r="H42" s="120"/>
      <c r="I42" s="120"/>
      <c r="J42" s="120"/>
      <c r="K42" s="120"/>
      <c r="L42" s="120"/>
      <c r="M42" s="120"/>
      <c r="N42" s="120"/>
      <c r="O42" s="120"/>
      <c r="P42" s="120"/>
      <c r="Q42" s="120"/>
    </row>
    <row r="43" spans="1:17" s="116" customFormat="1" ht="15" customHeight="1">
      <c r="A43" s="121" t="s">
        <v>172</v>
      </c>
      <c r="B43" s="477"/>
      <c r="C43" s="478"/>
      <c r="D43" s="122" t="s">
        <v>173</v>
      </c>
      <c r="E43" s="123"/>
      <c r="F43" s="123"/>
      <c r="G43" s="123"/>
      <c r="H43" s="123"/>
      <c r="I43" s="123"/>
      <c r="J43" s="123"/>
      <c r="K43" s="123"/>
      <c r="L43" s="123"/>
      <c r="M43" s="123"/>
      <c r="N43" s="123"/>
      <c r="O43" s="123"/>
      <c r="P43" s="123"/>
      <c r="Q43" s="123"/>
    </row>
    <row r="44" spans="1:17" s="124" customFormat="1" ht="32.25" hidden="1" customHeight="1">
      <c r="A44" s="106"/>
    </row>
    <row r="45" spans="1:17" hidden="1">
      <c r="A45" s="106"/>
      <c r="B45" s="125" t="s">
        <v>174</v>
      </c>
      <c r="C45" s="124"/>
      <c r="D45" s="124"/>
      <c r="E45" s="124"/>
      <c r="F45" s="124"/>
      <c r="G45" s="124"/>
      <c r="H45" s="124"/>
      <c r="I45" s="124"/>
      <c r="J45" s="124" t="s">
        <v>175</v>
      </c>
      <c r="K45" s="124"/>
      <c r="L45" s="124"/>
      <c r="M45" s="124"/>
      <c r="N45" s="124"/>
      <c r="O45" s="124"/>
      <c r="P45" s="124"/>
      <c r="Q45" s="124"/>
    </row>
    <row r="46" spans="1:17" ht="18" hidden="1" customHeight="1">
      <c r="A46" s="106"/>
      <c r="C46" s="124" t="s">
        <v>176</v>
      </c>
      <c r="D46" s="124"/>
      <c r="E46" s="124"/>
      <c r="F46" s="124"/>
      <c r="G46" s="124"/>
      <c r="H46" s="124"/>
      <c r="I46" s="124"/>
      <c r="J46" s="124"/>
      <c r="K46" s="124"/>
      <c r="L46" s="124" t="s">
        <v>177</v>
      </c>
      <c r="M46" s="125"/>
      <c r="N46" s="124"/>
      <c r="O46" s="124"/>
      <c r="P46" s="124"/>
      <c r="Q46" s="124"/>
    </row>
    <row r="47" spans="1:17" ht="18" hidden="1" customHeight="1">
      <c r="C47" s="127" t="s">
        <v>178</v>
      </c>
      <c r="D47" s="127"/>
      <c r="E47" s="127"/>
      <c r="L47" s="105" t="s">
        <v>179</v>
      </c>
      <c r="M47" s="128"/>
    </row>
    <row r="48" spans="1:17" ht="18" hidden="1" customHeight="1">
      <c r="A48" s="106"/>
      <c r="C48" s="129"/>
      <c r="D48" s="130" t="s">
        <v>180</v>
      </c>
      <c r="E48" s="131"/>
      <c r="I48" s="105" t="s">
        <v>181</v>
      </c>
      <c r="L48" s="105" t="s">
        <v>182</v>
      </c>
      <c r="Q48" s="105" t="s">
        <v>181</v>
      </c>
    </row>
    <row r="49" hidden="1"/>
  </sheetData>
  <mergeCells count="74">
    <mergeCell ref="A40:E40"/>
    <mergeCell ref="F40:P40"/>
    <mergeCell ref="B39:E39"/>
    <mergeCell ref="H39:I39"/>
    <mergeCell ref="K39:M39"/>
    <mergeCell ref="O39:P39"/>
    <mergeCell ref="Q35:Q38"/>
    <mergeCell ref="G36:I38"/>
    <mergeCell ref="J36:M38"/>
    <mergeCell ref="N36:P38"/>
    <mergeCell ref="J30:P30"/>
    <mergeCell ref="J27:M27"/>
    <mergeCell ref="N27:P27"/>
    <mergeCell ref="K28:M28"/>
    <mergeCell ref="O28:P28"/>
    <mergeCell ref="J29:M29"/>
    <mergeCell ref="N29:P29"/>
    <mergeCell ref="A31:E31"/>
    <mergeCell ref="B32:C32"/>
    <mergeCell ref="B43:C43"/>
    <mergeCell ref="B27:E27"/>
    <mergeCell ref="H27:I27"/>
    <mergeCell ref="B28:E28"/>
    <mergeCell ref="H28:I28"/>
    <mergeCell ref="B29:E29"/>
    <mergeCell ref="H29:I29"/>
    <mergeCell ref="G30:I30"/>
    <mergeCell ref="B30:E30"/>
    <mergeCell ref="A33:E33"/>
    <mergeCell ref="B34:I34"/>
    <mergeCell ref="A35:E38"/>
    <mergeCell ref="F35:F38"/>
    <mergeCell ref="G35:P35"/>
    <mergeCell ref="B14:E14"/>
    <mergeCell ref="A15:E15"/>
    <mergeCell ref="G14:I14"/>
    <mergeCell ref="J14:P14"/>
    <mergeCell ref="Q23:Q26"/>
    <mergeCell ref="B16:E16"/>
    <mergeCell ref="G16:I16"/>
    <mergeCell ref="J16:M16"/>
    <mergeCell ref="O16:P16"/>
    <mergeCell ref="A17:E17"/>
    <mergeCell ref="B22:I22"/>
    <mergeCell ref="A23:E26"/>
    <mergeCell ref="F23:F26"/>
    <mergeCell ref="B20:C20"/>
    <mergeCell ref="N12:P12"/>
    <mergeCell ref="B13:E13"/>
    <mergeCell ref="H13:I13"/>
    <mergeCell ref="K13:M13"/>
    <mergeCell ref="O13:P13"/>
    <mergeCell ref="A3:R3"/>
    <mergeCell ref="A8:E11"/>
    <mergeCell ref="F8:F11"/>
    <mergeCell ref="Q8:Q11"/>
    <mergeCell ref="G8:P8"/>
    <mergeCell ref="N9:P11"/>
    <mergeCell ref="M41:N41"/>
    <mergeCell ref="O41:Q41"/>
    <mergeCell ref="A6:E6"/>
    <mergeCell ref="F31:P31"/>
    <mergeCell ref="F17:P17"/>
    <mergeCell ref="F15:P15"/>
    <mergeCell ref="A21:E21"/>
    <mergeCell ref="J9:M11"/>
    <mergeCell ref="G9:I11"/>
    <mergeCell ref="G23:P23"/>
    <mergeCell ref="G24:I26"/>
    <mergeCell ref="J24:M26"/>
    <mergeCell ref="N24:P26"/>
    <mergeCell ref="B12:E12"/>
    <mergeCell ref="H12:I12"/>
    <mergeCell ref="J12:M12"/>
  </mergeCells>
  <phoneticPr fontId="6"/>
  <printOptions horizontalCentered="1" verticalCentered="1"/>
  <pageMargins left="0.7" right="0.7" top="0.75" bottom="0.75" header="0.3" footer="0.3"/>
  <pageSetup paperSize="9" scale="87" fitToWidth="0" orientation="portrait" r:id="rId1"/>
  <headerFooter alignWithMargins="0">
    <oddFooter>&amp;R2021.11改訂版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52"/>
  <sheetViews>
    <sheetView showGridLines="0" tabSelected="1" topLeftCell="A21" zoomScaleNormal="100" zoomScaleSheetLayoutView="100" workbookViewId="0">
      <selection activeCell="X52" sqref="X52"/>
    </sheetView>
  </sheetViews>
  <sheetFormatPr defaultColWidth="9" defaultRowHeight="13"/>
  <cols>
    <col min="1" max="1" width="4.26953125" style="12" customWidth="1"/>
    <col min="2" max="2" width="4.6328125" style="12" customWidth="1"/>
    <col min="3" max="5" width="4.26953125" style="12" customWidth="1"/>
    <col min="6" max="6" width="4.36328125" style="12" customWidth="1"/>
    <col min="7" max="7" width="6.453125" style="22" customWidth="1"/>
    <col min="8" max="8" width="5.6328125" style="14" customWidth="1"/>
    <col min="9" max="9" width="6.08984375" style="14" customWidth="1"/>
    <col min="10" max="10" width="6.08984375" style="12" customWidth="1"/>
    <col min="11" max="11" width="6.453125" style="12" customWidth="1"/>
    <col min="12" max="13" width="5.453125" style="23" customWidth="1"/>
    <col min="14" max="14" width="4.7265625" style="23" customWidth="1"/>
    <col min="15" max="17" width="4.26953125" style="23" customWidth="1"/>
    <col min="18" max="20" width="4.26953125" style="12" customWidth="1"/>
    <col min="21" max="23" width="4.26953125" style="24" customWidth="1"/>
    <col min="24" max="24" width="3.26953125" style="12" customWidth="1"/>
    <col min="25" max="25" width="11" style="12" customWidth="1"/>
    <col min="26" max="26" width="10.7265625" style="12" customWidth="1"/>
    <col min="27" max="27" width="6.36328125" style="12" customWidth="1"/>
    <col min="28" max="16384" width="9" style="12"/>
  </cols>
  <sheetData>
    <row r="1" spans="1:30" s="2" customFormat="1" ht="15" customHeight="1">
      <c r="B1" s="492"/>
      <c r="C1" s="492"/>
      <c r="D1" s="492"/>
      <c r="E1" s="492"/>
      <c r="F1" s="492"/>
      <c r="G1" s="492"/>
      <c r="H1" s="90"/>
      <c r="I1" s="90"/>
      <c r="J1" s="90"/>
      <c r="L1" s="75"/>
      <c r="M1" s="75"/>
      <c r="N1" s="75"/>
      <c r="O1" s="75"/>
      <c r="P1" s="75"/>
      <c r="Q1" s="75"/>
      <c r="R1" s="327"/>
      <c r="S1" s="327"/>
      <c r="T1" s="328"/>
      <c r="U1" s="328"/>
      <c r="V1" s="328"/>
      <c r="W1" s="328"/>
    </row>
    <row r="2" spans="1:30" s="2" customFormat="1" ht="30.75" customHeight="1">
      <c r="B2" s="4" t="s">
        <v>0</v>
      </c>
      <c r="C2" s="4"/>
      <c r="D2" s="332" t="str">
        <f>IF(算定内訳書!D2="","",算定内訳書!$D$2)</f>
        <v/>
      </c>
      <c r="E2" s="332"/>
      <c r="F2" s="332"/>
      <c r="G2" s="332"/>
      <c r="H2" s="5"/>
      <c r="I2" s="5"/>
      <c r="J2" s="76" t="s">
        <v>1</v>
      </c>
      <c r="K2" s="76"/>
      <c r="L2" s="332" t="str">
        <f>IF(算定内訳書!L2="","",算定内訳書!$L$2)</f>
        <v/>
      </c>
      <c r="M2" s="332"/>
      <c r="N2" s="332"/>
      <c r="O2" s="332"/>
      <c r="P2" s="6"/>
      <c r="Q2" s="330" t="s">
        <v>2</v>
      </c>
      <c r="R2" s="330"/>
      <c r="S2" s="330"/>
      <c r="T2" s="332" t="str">
        <f>IF(算定内訳書!$T$2="","",算定内訳書!$T$2)</f>
        <v/>
      </c>
      <c r="U2" s="332"/>
      <c r="V2" s="332"/>
      <c r="W2" s="332"/>
      <c r="X2" s="332"/>
    </row>
    <row r="3" spans="1:30" s="2" customFormat="1" ht="12.5">
      <c r="B3" s="6"/>
      <c r="C3" s="6"/>
      <c r="D3" s="6"/>
      <c r="E3" s="6"/>
      <c r="F3" s="5"/>
      <c r="G3" s="5"/>
      <c r="H3" s="5"/>
      <c r="I3" s="5"/>
      <c r="J3" s="7"/>
      <c r="K3" s="7"/>
      <c r="L3" s="7"/>
      <c r="M3" s="7"/>
      <c r="N3" s="7"/>
      <c r="O3" s="7"/>
      <c r="P3" s="6"/>
      <c r="Q3" s="7"/>
      <c r="R3" s="7"/>
      <c r="S3" s="7"/>
      <c r="T3" s="7"/>
      <c r="U3" s="7"/>
      <c r="V3" s="6"/>
      <c r="W3" s="147"/>
    </row>
    <row r="4" spans="1:30" s="2" customFormat="1" ht="12.5">
      <c r="B4" s="6" t="s">
        <v>237</v>
      </c>
      <c r="C4" s="6"/>
      <c r="D4" s="6"/>
      <c r="E4" s="6"/>
      <c r="F4" s="5"/>
      <c r="G4" s="5"/>
      <c r="H4" s="5"/>
      <c r="I4" s="5"/>
      <c r="J4" s="7"/>
      <c r="K4" s="7"/>
      <c r="L4" s="7"/>
      <c r="M4" s="7"/>
      <c r="N4" s="7"/>
      <c r="O4" s="7"/>
      <c r="P4" s="6"/>
      <c r="Q4" s="7"/>
      <c r="R4" s="7"/>
      <c r="S4" s="7"/>
      <c r="T4" s="7"/>
      <c r="U4" s="7"/>
      <c r="V4" s="6"/>
      <c r="W4" s="147"/>
    </row>
    <row r="5" spans="1:30" s="2" customFormat="1" ht="17" customHeight="1">
      <c r="B5" s="6"/>
      <c r="C5" s="6"/>
      <c r="D5" s="6"/>
      <c r="E5" s="6"/>
      <c r="F5" s="5"/>
      <c r="G5" s="5"/>
      <c r="H5" s="5"/>
      <c r="I5" s="5"/>
      <c r="J5" s="7"/>
      <c r="K5" s="7"/>
      <c r="L5" s="7"/>
      <c r="M5" s="7"/>
      <c r="N5" s="7"/>
      <c r="O5" s="7"/>
      <c r="P5" s="6"/>
      <c r="Q5" s="7"/>
      <c r="R5" s="7"/>
      <c r="S5" s="7"/>
      <c r="T5" s="7"/>
      <c r="U5" s="7"/>
      <c r="V5" s="6"/>
      <c r="W5" s="147"/>
    </row>
    <row r="6" spans="1:30" s="16" customFormat="1" ht="18" customHeight="1">
      <c r="B6" s="15" t="s">
        <v>243</v>
      </c>
      <c r="C6" s="15"/>
      <c r="D6" s="15"/>
      <c r="E6" s="15"/>
      <c r="F6" s="16" t="s">
        <v>396</v>
      </c>
      <c r="G6" s="15"/>
      <c r="H6" s="15"/>
      <c r="I6" s="15"/>
      <c r="J6" s="15"/>
      <c r="K6" s="15"/>
      <c r="L6" s="15"/>
      <c r="M6" s="15"/>
      <c r="N6" s="15"/>
      <c r="O6" s="15"/>
      <c r="P6" s="15"/>
      <c r="Q6" s="15"/>
      <c r="R6" s="15"/>
      <c r="S6" s="15"/>
      <c r="T6" s="15"/>
      <c r="U6" s="27"/>
      <c r="V6" s="27"/>
      <c r="W6" s="27"/>
    </row>
    <row r="7" spans="1:30" s="16" customFormat="1" ht="18" customHeight="1">
      <c r="B7" s="300" t="s">
        <v>195</v>
      </c>
      <c r="C7" s="300"/>
      <c r="D7" s="300"/>
      <c r="E7" s="300"/>
      <c r="F7" s="300" t="s">
        <v>197</v>
      </c>
      <c r="G7" s="300"/>
      <c r="H7" s="300"/>
      <c r="I7" s="300"/>
      <c r="J7" s="300"/>
      <c r="K7" s="300"/>
      <c r="L7" s="300"/>
      <c r="M7" s="300"/>
      <c r="N7" s="300"/>
      <c r="O7" s="300"/>
      <c r="P7" s="300"/>
      <c r="Q7" s="300"/>
      <c r="R7" s="300"/>
      <c r="S7" s="300"/>
      <c r="T7" s="300"/>
      <c r="U7" s="292" t="s">
        <v>196</v>
      </c>
      <c r="V7" s="293"/>
      <c r="W7" s="293"/>
      <c r="X7" s="294"/>
    </row>
    <row r="8" spans="1:30" s="85" customFormat="1" ht="16.5" customHeight="1">
      <c r="B8" s="484" t="s">
        <v>238</v>
      </c>
      <c r="C8" s="486" t="s">
        <v>210</v>
      </c>
      <c r="D8" s="486"/>
      <c r="E8" s="487"/>
      <c r="F8" s="137"/>
      <c r="G8" s="146">
        <v>7000</v>
      </c>
      <c r="H8" s="145" t="s">
        <v>211</v>
      </c>
      <c r="I8" s="483" t="s">
        <v>222</v>
      </c>
      <c r="J8" s="483"/>
      <c r="L8" s="146"/>
      <c r="M8" s="143"/>
      <c r="N8" s="143"/>
      <c r="O8" s="143"/>
      <c r="P8" s="143"/>
      <c r="Q8" s="143"/>
      <c r="R8" s="143"/>
      <c r="S8" s="143"/>
      <c r="T8" s="144"/>
      <c r="U8" s="310">
        <f>G9*I9</f>
        <v>0</v>
      </c>
      <c r="V8" s="311"/>
      <c r="W8" s="311"/>
      <c r="X8" s="295" t="s">
        <v>275</v>
      </c>
    </row>
    <row r="9" spans="1:30" s="85" customFormat="1" ht="16.5" customHeight="1">
      <c r="B9" s="485"/>
      <c r="C9" s="488"/>
      <c r="D9" s="488"/>
      <c r="E9" s="489"/>
      <c r="F9" s="138"/>
      <c r="G9" s="146">
        <v>7000</v>
      </c>
      <c r="H9" s="145" t="s">
        <v>211</v>
      </c>
      <c r="I9" s="482"/>
      <c r="J9" s="482"/>
      <c r="L9" s="146"/>
      <c r="M9" s="140"/>
      <c r="N9" s="139"/>
      <c r="O9" s="140"/>
      <c r="P9" s="141"/>
      <c r="Q9" s="141"/>
      <c r="R9" s="140"/>
      <c r="S9" s="140"/>
      <c r="T9" s="142"/>
      <c r="U9" s="312"/>
      <c r="V9" s="313"/>
      <c r="W9" s="313"/>
      <c r="X9" s="296"/>
    </row>
    <row r="10" spans="1:30" s="2" customFormat="1" ht="34.5" customHeight="1">
      <c r="B10" s="93" t="s">
        <v>240</v>
      </c>
      <c r="C10" s="318" t="s">
        <v>215</v>
      </c>
      <c r="D10" s="318"/>
      <c r="E10" s="319"/>
      <c r="F10" s="30"/>
      <c r="G10" s="50" t="s">
        <v>239</v>
      </c>
      <c r="H10" s="51"/>
      <c r="I10" s="51"/>
      <c r="J10" s="52"/>
      <c r="K10" s="52"/>
      <c r="L10" s="53"/>
      <c r="M10" s="53"/>
      <c r="N10" s="53"/>
      <c r="O10" s="53"/>
      <c r="P10" s="53"/>
      <c r="Q10" s="53"/>
      <c r="R10" s="52"/>
      <c r="S10" s="52"/>
      <c r="T10" s="52"/>
      <c r="U10" s="322">
        <f>ROUNDDOWN(U8*0.2,0)</f>
        <v>0</v>
      </c>
      <c r="V10" s="323"/>
      <c r="W10" s="323"/>
      <c r="X10" s="176" t="s">
        <v>275</v>
      </c>
      <c r="Y10" s="19"/>
      <c r="Z10" s="19"/>
      <c r="AA10" s="19"/>
    </row>
    <row r="11" spans="1:30" s="2" customFormat="1" ht="34.5" customHeight="1">
      <c r="B11" s="93" t="s">
        <v>214</v>
      </c>
      <c r="C11" s="318" t="s">
        <v>26</v>
      </c>
      <c r="D11" s="318"/>
      <c r="E11" s="319"/>
      <c r="F11" s="30"/>
      <c r="G11" s="50" t="s">
        <v>241</v>
      </c>
      <c r="H11" s="51"/>
      <c r="I11" s="51"/>
      <c r="J11" s="52"/>
      <c r="K11" s="52"/>
      <c r="L11" s="53"/>
      <c r="M11" s="53"/>
      <c r="N11" s="53"/>
      <c r="O11" s="53"/>
      <c r="P11" s="53"/>
      <c r="Q11" s="53"/>
      <c r="R11" s="52"/>
      <c r="S11" s="52"/>
      <c r="T11" s="52"/>
      <c r="U11" s="322">
        <f>ROUNDDOWN(SUM(U8:W10)*0.3,0)</f>
        <v>0</v>
      </c>
      <c r="V11" s="323"/>
      <c r="W11" s="323"/>
      <c r="X11" s="176" t="s">
        <v>275</v>
      </c>
      <c r="Y11" s="19"/>
      <c r="Z11" s="19"/>
      <c r="AA11" s="19"/>
    </row>
    <row r="12" spans="1:30" s="2" customFormat="1" ht="27.75" customHeight="1" thickBot="1">
      <c r="B12" s="78"/>
      <c r="C12" s="78"/>
      <c r="D12" s="78"/>
      <c r="F12" s="78"/>
      <c r="G12" s="78"/>
      <c r="H12" s="78"/>
      <c r="I12" s="78"/>
      <c r="J12" s="78"/>
      <c r="K12" s="78"/>
      <c r="L12" s="78"/>
      <c r="O12" s="257" t="s">
        <v>417</v>
      </c>
      <c r="P12" s="258"/>
      <c r="Q12" s="257"/>
      <c r="R12" s="257"/>
      <c r="S12" s="257"/>
      <c r="T12" s="257"/>
      <c r="U12" s="345">
        <f>SUM(U8:W11)</f>
        <v>0</v>
      </c>
      <c r="V12" s="345"/>
      <c r="W12" s="345"/>
      <c r="X12" s="258" t="s">
        <v>275</v>
      </c>
    </row>
    <row r="13" spans="1:30" s="2" customFormat="1" ht="21" customHeight="1" thickTop="1">
      <c r="B13" s="85"/>
      <c r="C13" s="85"/>
      <c r="D13" s="85"/>
      <c r="E13" s="85"/>
      <c r="G13" s="85"/>
      <c r="H13" s="85"/>
      <c r="I13" s="85"/>
      <c r="J13" s="85"/>
      <c r="K13" s="85"/>
      <c r="L13" s="85"/>
      <c r="M13" s="85"/>
      <c r="Q13" s="85"/>
      <c r="R13" s="85"/>
      <c r="S13" s="85"/>
      <c r="T13" s="85"/>
      <c r="U13" s="481"/>
      <c r="V13" s="481"/>
      <c r="W13" s="481"/>
    </row>
    <row r="14" spans="1:30" s="66" customFormat="1" ht="14.25" customHeight="1">
      <c r="A14" s="65"/>
      <c r="B14" s="2"/>
      <c r="C14" s="2"/>
      <c r="D14" s="2"/>
      <c r="E14" s="83"/>
      <c r="F14" s="83"/>
      <c r="G14" s="83"/>
      <c r="H14" s="83"/>
      <c r="I14" s="83"/>
      <c r="J14" s="83"/>
      <c r="K14" s="83"/>
      <c r="L14" s="83"/>
      <c r="M14" s="83"/>
      <c r="N14" s="83"/>
      <c r="O14" s="83"/>
      <c r="P14" s="83"/>
      <c r="Q14" s="83"/>
      <c r="R14" s="83"/>
      <c r="S14" s="83"/>
      <c r="T14" s="83"/>
      <c r="U14" s="84"/>
      <c r="V14" s="85"/>
      <c r="W14" s="85"/>
      <c r="X14" s="65"/>
      <c r="Y14" s="65"/>
      <c r="Z14" s="65"/>
      <c r="AA14" s="65"/>
      <c r="AB14" s="65"/>
      <c r="AC14" s="65"/>
      <c r="AD14" s="65"/>
    </row>
    <row r="15" spans="1:30" s="66" customFormat="1" ht="14.25" customHeight="1">
      <c r="A15" s="65"/>
      <c r="B15" s="2"/>
      <c r="C15" s="2"/>
      <c r="D15" s="2"/>
      <c r="E15" s="256"/>
      <c r="F15" s="256"/>
      <c r="G15" s="256"/>
      <c r="H15" s="256"/>
      <c r="I15" s="256"/>
      <c r="J15" s="256"/>
      <c r="K15" s="256"/>
      <c r="L15" s="256"/>
      <c r="M15" s="256"/>
      <c r="N15" s="256"/>
      <c r="O15" s="256"/>
      <c r="P15" s="256"/>
      <c r="Q15" s="256"/>
      <c r="R15" s="256"/>
      <c r="S15" s="256"/>
      <c r="T15" s="256"/>
      <c r="U15" s="254"/>
      <c r="V15" s="255"/>
      <c r="W15" s="255"/>
      <c r="X15" s="65"/>
      <c r="Y15" s="65"/>
      <c r="Z15" s="65"/>
      <c r="AA15" s="65"/>
      <c r="AB15" s="65"/>
      <c r="AC15" s="65"/>
      <c r="AD15" s="65"/>
    </row>
    <row r="16" spans="1:30" s="16" customFormat="1" ht="18" customHeight="1">
      <c r="B16" s="15" t="s">
        <v>244</v>
      </c>
      <c r="C16" s="15"/>
      <c r="D16" s="15"/>
      <c r="E16" s="15"/>
      <c r="F16" s="16" t="s">
        <v>396</v>
      </c>
      <c r="G16" s="15"/>
      <c r="H16" s="15"/>
      <c r="I16" s="15"/>
      <c r="J16" s="15"/>
      <c r="K16" s="15"/>
      <c r="L16" s="15"/>
      <c r="M16" s="15"/>
      <c r="N16" s="15"/>
      <c r="O16" s="15"/>
      <c r="P16" s="15"/>
      <c r="Q16" s="15"/>
      <c r="R16" s="15"/>
      <c r="S16" s="15"/>
      <c r="T16" s="15"/>
      <c r="U16" s="27"/>
      <c r="V16" s="27"/>
      <c r="W16" s="27"/>
    </row>
    <row r="17" spans="1:30" s="16" customFormat="1" ht="18" customHeight="1">
      <c r="B17" s="300" t="s">
        <v>195</v>
      </c>
      <c r="C17" s="300"/>
      <c r="D17" s="300"/>
      <c r="E17" s="300"/>
      <c r="F17" s="300" t="s">
        <v>197</v>
      </c>
      <c r="G17" s="300"/>
      <c r="H17" s="300"/>
      <c r="I17" s="300"/>
      <c r="J17" s="300"/>
      <c r="K17" s="300"/>
      <c r="L17" s="300"/>
      <c r="M17" s="300"/>
      <c r="N17" s="300"/>
      <c r="O17" s="300"/>
      <c r="P17" s="300"/>
      <c r="Q17" s="300"/>
      <c r="R17" s="300"/>
      <c r="S17" s="300"/>
      <c r="T17" s="300"/>
      <c r="U17" s="292" t="s">
        <v>196</v>
      </c>
      <c r="V17" s="293"/>
      <c r="W17" s="293"/>
      <c r="X17" s="294"/>
    </row>
    <row r="18" spans="1:30" s="85" customFormat="1" ht="16.5" customHeight="1">
      <c r="B18" s="484" t="s">
        <v>190</v>
      </c>
      <c r="C18" s="486" t="s">
        <v>234</v>
      </c>
      <c r="D18" s="486"/>
      <c r="E18" s="487"/>
      <c r="F18" s="137"/>
      <c r="G18" s="146">
        <v>50000</v>
      </c>
      <c r="H18" s="145" t="s">
        <v>211</v>
      </c>
      <c r="I18" s="483" t="s">
        <v>235</v>
      </c>
      <c r="J18" s="483"/>
      <c r="K18" s="143"/>
      <c r="L18" s="143"/>
      <c r="O18" s="143"/>
      <c r="P18" s="143"/>
      <c r="Q18" s="143"/>
      <c r="R18" s="143"/>
      <c r="S18" s="143"/>
      <c r="T18" s="144"/>
      <c r="U18" s="310">
        <f>I19*G19</f>
        <v>0</v>
      </c>
      <c r="V18" s="311"/>
      <c r="W18" s="311"/>
      <c r="X18" s="295" t="s">
        <v>275</v>
      </c>
    </row>
    <row r="19" spans="1:30" s="85" customFormat="1" ht="16.5" customHeight="1">
      <c r="B19" s="485"/>
      <c r="C19" s="488"/>
      <c r="D19" s="488"/>
      <c r="E19" s="489"/>
      <c r="F19" s="138"/>
      <c r="G19" s="146">
        <v>50000</v>
      </c>
      <c r="H19" s="145" t="s">
        <v>211</v>
      </c>
      <c r="I19" s="482"/>
      <c r="J19" s="482"/>
      <c r="K19" s="140"/>
      <c r="L19" s="140"/>
      <c r="O19" s="140"/>
      <c r="P19" s="141"/>
      <c r="Q19" s="141"/>
      <c r="R19" s="140"/>
      <c r="S19" s="140"/>
      <c r="T19" s="142"/>
      <c r="U19" s="312"/>
      <c r="V19" s="313"/>
      <c r="W19" s="313"/>
      <c r="X19" s="296"/>
    </row>
    <row r="20" spans="1:30" s="2" customFormat="1" ht="34.5" customHeight="1">
      <c r="B20" s="93" t="s">
        <v>212</v>
      </c>
      <c r="C20" s="318" t="s">
        <v>270</v>
      </c>
      <c r="D20" s="318"/>
      <c r="E20" s="319"/>
      <c r="F20" s="30"/>
      <c r="G20" s="50" t="s">
        <v>239</v>
      </c>
      <c r="H20" s="51"/>
      <c r="I20" s="51"/>
      <c r="J20" s="52"/>
      <c r="K20" s="52"/>
      <c r="L20" s="53"/>
      <c r="M20" s="53"/>
      <c r="N20" s="53"/>
      <c r="O20" s="53"/>
      <c r="P20" s="53"/>
      <c r="Q20" s="53"/>
      <c r="R20" s="52"/>
      <c r="S20" s="52"/>
      <c r="T20" s="52"/>
      <c r="U20" s="322">
        <f>ROUNDDOWN(U18*0.2,0)</f>
        <v>0</v>
      </c>
      <c r="V20" s="323"/>
      <c r="W20" s="323"/>
      <c r="X20" s="176" t="s">
        <v>275</v>
      </c>
      <c r="Y20" s="19"/>
      <c r="Z20" s="19"/>
      <c r="AA20" s="19"/>
    </row>
    <row r="21" spans="1:30" s="2" customFormat="1" ht="34.5" customHeight="1">
      <c r="B21" s="93" t="s">
        <v>214</v>
      </c>
      <c r="C21" s="318" t="s">
        <v>26</v>
      </c>
      <c r="D21" s="318"/>
      <c r="E21" s="319"/>
      <c r="F21" s="30"/>
      <c r="G21" s="50" t="s">
        <v>241</v>
      </c>
      <c r="H21" s="51"/>
      <c r="I21" s="51"/>
      <c r="J21" s="52"/>
      <c r="K21" s="52"/>
      <c r="L21" s="53"/>
      <c r="M21" s="53"/>
      <c r="N21" s="53"/>
      <c r="O21" s="53"/>
      <c r="P21" s="53"/>
      <c r="Q21" s="53"/>
      <c r="R21" s="52"/>
      <c r="S21" s="52"/>
      <c r="T21" s="52"/>
      <c r="U21" s="322">
        <f>ROUNDDOWN(SUM(U18:W20)*0.3,0)</f>
        <v>0</v>
      </c>
      <c r="V21" s="323"/>
      <c r="W21" s="323"/>
      <c r="X21" s="176" t="s">
        <v>275</v>
      </c>
      <c r="Y21" s="19"/>
      <c r="Z21" s="19"/>
      <c r="AA21" s="19"/>
    </row>
    <row r="22" spans="1:30" s="2" customFormat="1" ht="27.65" customHeight="1" thickBot="1">
      <c r="B22" s="78"/>
      <c r="C22" s="78"/>
      <c r="D22" s="78"/>
      <c r="F22" s="78"/>
      <c r="G22" s="78"/>
      <c r="H22" s="78"/>
      <c r="I22" s="78"/>
      <c r="J22" s="78"/>
      <c r="K22" s="78"/>
      <c r="L22" s="78"/>
      <c r="O22" s="257" t="s">
        <v>418</v>
      </c>
      <c r="P22" s="258"/>
      <c r="Q22" s="257"/>
      <c r="R22" s="257"/>
      <c r="S22" s="257"/>
      <c r="T22" s="257"/>
      <c r="U22" s="345">
        <f>SUM(U18:W21)</f>
        <v>0</v>
      </c>
      <c r="V22" s="345"/>
      <c r="W22" s="345"/>
      <c r="X22" s="258" t="s">
        <v>275</v>
      </c>
    </row>
    <row r="23" spans="1:30" s="2" customFormat="1" ht="27.75" customHeight="1" thickTop="1">
      <c r="B23" s="255"/>
      <c r="C23" s="255"/>
      <c r="D23" s="255"/>
      <c r="F23" s="255"/>
      <c r="G23" s="255"/>
      <c r="H23" s="255"/>
      <c r="I23" s="255"/>
      <c r="J23" s="255"/>
      <c r="K23" s="255"/>
      <c r="L23" s="255"/>
      <c r="O23" s="255"/>
      <c r="Q23" s="255"/>
      <c r="R23" s="255"/>
      <c r="S23" s="255"/>
      <c r="T23" s="255"/>
      <c r="U23" s="265"/>
      <c r="V23" s="265"/>
      <c r="W23" s="265"/>
    </row>
    <row r="24" spans="1:30" s="266" customFormat="1" ht="18" customHeight="1">
      <c r="B24" s="15" t="s">
        <v>402</v>
      </c>
      <c r="C24" s="15"/>
      <c r="D24" s="15"/>
      <c r="E24" s="15"/>
      <c r="F24" s="15"/>
      <c r="G24" s="15"/>
      <c r="H24" s="15"/>
      <c r="I24" s="15"/>
      <c r="J24" s="15"/>
      <c r="K24" s="15"/>
      <c r="L24" s="15"/>
      <c r="M24" s="15"/>
      <c r="N24" s="15"/>
      <c r="O24" s="15"/>
      <c r="P24" s="15"/>
      <c r="Q24" s="15"/>
      <c r="R24" s="15"/>
      <c r="S24" s="15"/>
      <c r="T24" s="15"/>
      <c r="U24" s="27"/>
      <c r="V24" s="27"/>
      <c r="W24" s="27"/>
      <c r="X24" s="16"/>
    </row>
    <row r="25" spans="1:30" s="266" customFormat="1" ht="18" customHeight="1">
      <c r="B25" s="300" t="s">
        <v>195</v>
      </c>
      <c r="C25" s="300"/>
      <c r="D25" s="300"/>
      <c r="E25" s="300"/>
      <c r="F25" s="300" t="s">
        <v>197</v>
      </c>
      <c r="G25" s="300"/>
      <c r="H25" s="300"/>
      <c r="I25" s="300"/>
      <c r="J25" s="300"/>
      <c r="K25" s="300"/>
      <c r="L25" s="300"/>
      <c r="M25" s="300"/>
      <c r="N25" s="300"/>
      <c r="O25" s="300"/>
      <c r="P25" s="300"/>
      <c r="Q25" s="300"/>
      <c r="R25" s="300"/>
      <c r="S25" s="300"/>
      <c r="T25" s="300"/>
      <c r="U25" s="292" t="s">
        <v>196</v>
      </c>
      <c r="V25" s="293"/>
      <c r="W25" s="293"/>
      <c r="X25" s="294"/>
    </row>
    <row r="26" spans="1:30" s="267" customFormat="1" ht="16.5" customHeight="1">
      <c r="B26" s="493" t="s">
        <v>190</v>
      </c>
      <c r="C26" s="306" t="s">
        <v>400</v>
      </c>
      <c r="D26" s="306"/>
      <c r="E26" s="307"/>
      <c r="F26" s="259"/>
      <c r="G26" s="180">
        <v>30000</v>
      </c>
      <c r="H26" s="181" t="s">
        <v>13</v>
      </c>
      <c r="I26" s="495" t="s">
        <v>401</v>
      </c>
      <c r="J26" s="495"/>
      <c r="K26" s="270"/>
      <c r="L26" s="270"/>
      <c r="M26" s="255"/>
      <c r="N26" s="255"/>
      <c r="O26" s="270"/>
      <c r="P26" s="270"/>
      <c r="Q26" s="270"/>
      <c r="R26" s="270"/>
      <c r="S26" s="270"/>
      <c r="T26" s="271"/>
      <c r="U26" s="310">
        <f>I27*G27</f>
        <v>0</v>
      </c>
      <c r="V26" s="311"/>
      <c r="W26" s="311"/>
      <c r="X26" s="295" t="s">
        <v>275</v>
      </c>
    </row>
    <row r="27" spans="1:30" s="267" customFormat="1" ht="16.5" customHeight="1">
      <c r="B27" s="494"/>
      <c r="C27" s="308"/>
      <c r="D27" s="308"/>
      <c r="E27" s="309"/>
      <c r="F27" s="272"/>
      <c r="G27" s="180">
        <v>30000</v>
      </c>
      <c r="H27" s="181" t="s">
        <v>13</v>
      </c>
      <c r="I27" s="496"/>
      <c r="J27" s="496"/>
      <c r="K27" s="273"/>
      <c r="L27" s="273"/>
      <c r="M27" s="255"/>
      <c r="N27" s="255"/>
      <c r="O27" s="273"/>
      <c r="P27" s="274"/>
      <c r="Q27" s="274"/>
      <c r="R27" s="273"/>
      <c r="S27" s="273"/>
      <c r="T27" s="275"/>
      <c r="U27" s="312"/>
      <c r="V27" s="313"/>
      <c r="W27" s="313"/>
      <c r="X27" s="296"/>
    </row>
    <row r="28" spans="1:30" s="2" customFormat="1" ht="34.5" customHeight="1">
      <c r="B28" s="93" t="s">
        <v>212</v>
      </c>
      <c r="C28" s="318" t="s">
        <v>270</v>
      </c>
      <c r="D28" s="318"/>
      <c r="E28" s="319"/>
      <c r="F28" s="30"/>
      <c r="G28" s="260" t="s">
        <v>239</v>
      </c>
      <c r="H28" s="51"/>
      <c r="I28" s="51"/>
      <c r="J28" s="52"/>
      <c r="K28" s="52"/>
      <c r="L28" s="53"/>
      <c r="M28" s="53"/>
      <c r="N28" s="53"/>
      <c r="O28" s="53"/>
      <c r="P28" s="53"/>
      <c r="Q28" s="53"/>
      <c r="R28" s="52"/>
      <c r="S28" s="52"/>
      <c r="T28" s="52"/>
      <c r="U28" s="322">
        <f>ROUNDDOWN(U26*0.2,0)</f>
        <v>0</v>
      </c>
      <c r="V28" s="323"/>
      <c r="W28" s="323"/>
      <c r="X28" s="176" t="s">
        <v>275</v>
      </c>
      <c r="Y28" s="19"/>
      <c r="Z28" s="19"/>
      <c r="AA28" s="19"/>
    </row>
    <row r="29" spans="1:30" s="268" customFormat="1" ht="34.5" customHeight="1">
      <c r="B29" s="93" t="s">
        <v>214</v>
      </c>
      <c r="C29" s="318" t="s">
        <v>26</v>
      </c>
      <c r="D29" s="318"/>
      <c r="E29" s="319"/>
      <c r="F29" s="30"/>
      <c r="G29" s="260" t="s">
        <v>241</v>
      </c>
      <c r="H29" s="51"/>
      <c r="I29" s="51"/>
      <c r="J29" s="52"/>
      <c r="K29" s="52"/>
      <c r="L29" s="53"/>
      <c r="M29" s="53"/>
      <c r="N29" s="53"/>
      <c r="O29" s="53"/>
      <c r="P29" s="53"/>
      <c r="Q29" s="53"/>
      <c r="R29" s="52"/>
      <c r="S29" s="52"/>
      <c r="T29" s="52"/>
      <c r="U29" s="322">
        <f>ROUNDDOWN(SUM(U26:W28)*0.3,0)</f>
        <v>0</v>
      </c>
      <c r="V29" s="323"/>
      <c r="W29" s="323"/>
      <c r="X29" s="176" t="s">
        <v>275</v>
      </c>
      <c r="Y29" s="269"/>
      <c r="Z29" s="269"/>
      <c r="AA29" s="269"/>
    </row>
    <row r="30" spans="1:30" s="268" customFormat="1" ht="28" customHeight="1" thickBot="1">
      <c r="B30" s="276"/>
      <c r="C30" s="259"/>
      <c r="D30" s="259"/>
      <c r="E30" s="259"/>
      <c r="F30" s="259"/>
      <c r="G30" s="262"/>
      <c r="H30" s="277"/>
      <c r="I30" s="277"/>
      <c r="J30" s="2"/>
      <c r="K30" s="2"/>
      <c r="L30" s="261"/>
      <c r="M30" s="497" t="s">
        <v>408</v>
      </c>
      <c r="N30" s="497"/>
      <c r="O30" s="497"/>
      <c r="P30" s="497"/>
      <c r="Q30" s="497"/>
      <c r="R30" s="497"/>
      <c r="S30" s="497"/>
      <c r="T30" s="497"/>
      <c r="U30" s="374">
        <f>SUM(U26:W29)</f>
        <v>0</v>
      </c>
      <c r="V30" s="374"/>
      <c r="W30" s="374"/>
      <c r="X30" s="258" t="s">
        <v>275</v>
      </c>
      <c r="Y30" s="269"/>
      <c r="Z30" s="269"/>
      <c r="AA30" s="269"/>
    </row>
    <row r="31" spans="1:30" s="66" customFormat="1" ht="24.75" customHeight="1" thickTop="1">
      <c r="A31" s="65"/>
      <c r="B31" s="2"/>
      <c r="C31" s="2"/>
      <c r="D31" s="2"/>
      <c r="F31" s="255"/>
      <c r="G31" s="255"/>
      <c r="H31" s="255"/>
      <c r="I31" s="255"/>
      <c r="J31" s="255"/>
      <c r="K31" s="255"/>
      <c r="L31" s="255"/>
      <c r="M31" s="255"/>
      <c r="Q31" s="255"/>
      <c r="R31" s="255"/>
      <c r="S31" s="255"/>
      <c r="T31" s="255"/>
      <c r="U31" s="254"/>
      <c r="V31" s="255"/>
      <c r="W31" s="255"/>
      <c r="X31" s="2"/>
      <c r="Y31" s="65"/>
      <c r="Z31" s="65"/>
      <c r="AA31" s="65"/>
      <c r="AB31" s="65"/>
      <c r="AC31" s="65"/>
      <c r="AD31" s="65"/>
    </row>
    <row r="32" spans="1:30" s="266" customFormat="1" ht="18" customHeight="1">
      <c r="B32" s="15" t="s">
        <v>419</v>
      </c>
      <c r="C32" s="15"/>
      <c r="D32" s="15"/>
      <c r="E32" s="15"/>
      <c r="F32" s="15"/>
      <c r="G32" s="15"/>
      <c r="H32" s="15"/>
      <c r="I32" s="15"/>
      <c r="J32" s="15"/>
      <c r="K32" s="15"/>
      <c r="L32" s="15"/>
      <c r="M32" s="15"/>
      <c r="N32" s="15"/>
      <c r="O32" s="15"/>
      <c r="P32" s="15"/>
      <c r="Q32" s="15"/>
      <c r="R32" s="15"/>
      <c r="S32" s="15"/>
      <c r="T32" s="15"/>
      <c r="U32" s="27"/>
      <c r="V32" s="27"/>
      <c r="W32" s="27"/>
      <c r="X32" s="16"/>
    </row>
    <row r="33" spans="1:30" s="266" customFormat="1" ht="18" customHeight="1">
      <c r="B33" s="300" t="s">
        <v>195</v>
      </c>
      <c r="C33" s="300"/>
      <c r="D33" s="300"/>
      <c r="E33" s="300"/>
      <c r="F33" s="300" t="s">
        <v>197</v>
      </c>
      <c r="G33" s="300"/>
      <c r="H33" s="300"/>
      <c r="I33" s="300"/>
      <c r="J33" s="300"/>
      <c r="K33" s="300"/>
      <c r="L33" s="300"/>
      <c r="M33" s="300"/>
      <c r="N33" s="300"/>
      <c r="O33" s="300"/>
      <c r="P33" s="300"/>
      <c r="Q33" s="300"/>
      <c r="R33" s="300"/>
      <c r="S33" s="300"/>
      <c r="T33" s="300"/>
      <c r="U33" s="292" t="s">
        <v>196</v>
      </c>
      <c r="V33" s="293"/>
      <c r="W33" s="293"/>
      <c r="X33" s="294"/>
    </row>
    <row r="34" spans="1:30" s="2" customFormat="1" ht="35.25" customHeight="1">
      <c r="B34" s="93" t="s">
        <v>193</v>
      </c>
      <c r="C34" s="318" t="s">
        <v>421</v>
      </c>
      <c r="D34" s="318"/>
      <c r="E34" s="319"/>
      <c r="F34" s="31"/>
      <c r="G34" s="324">
        <v>50000</v>
      </c>
      <c r="H34" s="324"/>
      <c r="I34" s="324"/>
      <c r="J34" s="324"/>
      <c r="K34" s="324"/>
      <c r="L34" s="324"/>
      <c r="M34" s="324"/>
      <c r="N34" s="324"/>
      <c r="O34" s="324"/>
      <c r="P34" s="324"/>
      <c r="Q34" s="324"/>
      <c r="R34" s="324"/>
      <c r="S34" s="324"/>
      <c r="T34" s="325"/>
      <c r="U34" s="322">
        <v>50000</v>
      </c>
      <c r="V34" s="323"/>
      <c r="W34" s="323"/>
      <c r="X34" s="175" t="s">
        <v>275</v>
      </c>
    </row>
    <row r="35" spans="1:30" s="2" customFormat="1" ht="34.5" customHeight="1">
      <c r="B35" s="93" t="s">
        <v>212</v>
      </c>
      <c r="C35" s="318" t="s">
        <v>270</v>
      </c>
      <c r="D35" s="318"/>
      <c r="E35" s="319"/>
      <c r="F35" s="30"/>
      <c r="G35" s="280" t="s">
        <v>239</v>
      </c>
      <c r="H35" s="51"/>
      <c r="I35" s="51"/>
      <c r="J35" s="52"/>
      <c r="K35" s="52"/>
      <c r="L35" s="53"/>
      <c r="M35" s="53"/>
      <c r="N35" s="53"/>
      <c r="O35" s="53"/>
      <c r="P35" s="53"/>
      <c r="Q35" s="53"/>
      <c r="R35" s="52"/>
      <c r="S35" s="52"/>
      <c r="T35" s="52"/>
      <c r="U35" s="322">
        <f>ROUNDDOWN(U34*0.2,0)</f>
        <v>10000</v>
      </c>
      <c r="V35" s="323"/>
      <c r="W35" s="323"/>
      <c r="X35" s="176" t="s">
        <v>275</v>
      </c>
      <c r="Y35" s="19"/>
      <c r="Z35" s="19"/>
      <c r="AA35" s="19"/>
    </row>
    <row r="36" spans="1:30" s="268" customFormat="1" ht="34.5" customHeight="1">
      <c r="B36" s="93" t="s">
        <v>214</v>
      </c>
      <c r="C36" s="318" t="s">
        <v>26</v>
      </c>
      <c r="D36" s="318"/>
      <c r="E36" s="319"/>
      <c r="F36" s="30"/>
      <c r="G36" s="280" t="s">
        <v>241</v>
      </c>
      <c r="H36" s="51"/>
      <c r="I36" s="51"/>
      <c r="J36" s="52"/>
      <c r="K36" s="52"/>
      <c r="L36" s="53"/>
      <c r="M36" s="53"/>
      <c r="N36" s="53"/>
      <c r="O36" s="53"/>
      <c r="P36" s="53"/>
      <c r="Q36" s="53"/>
      <c r="R36" s="52"/>
      <c r="S36" s="52"/>
      <c r="T36" s="52"/>
      <c r="U36" s="322">
        <f>ROUNDDOWN(SUM(U34:W35)*0.3,0)</f>
        <v>18000</v>
      </c>
      <c r="V36" s="323"/>
      <c r="W36" s="323"/>
      <c r="X36" s="176" t="s">
        <v>275</v>
      </c>
      <c r="Y36" s="269"/>
      <c r="Z36" s="269"/>
      <c r="AA36" s="269"/>
    </row>
    <row r="37" spans="1:30" s="268" customFormat="1" ht="28" customHeight="1" thickBot="1">
      <c r="B37" s="276"/>
      <c r="C37" s="279"/>
      <c r="D37" s="279"/>
      <c r="E37" s="279"/>
      <c r="F37" s="279"/>
      <c r="G37" s="287"/>
      <c r="H37" s="277"/>
      <c r="I37" s="277"/>
      <c r="J37" s="2"/>
      <c r="K37" s="2"/>
      <c r="L37" s="283"/>
      <c r="M37" s="497" t="s">
        <v>420</v>
      </c>
      <c r="N37" s="497"/>
      <c r="O37" s="497"/>
      <c r="P37" s="497"/>
      <c r="Q37" s="497"/>
      <c r="R37" s="497"/>
      <c r="S37" s="497"/>
      <c r="T37" s="497"/>
      <c r="U37" s="374">
        <f>SUM(U34:W36)</f>
        <v>78000</v>
      </c>
      <c r="V37" s="374"/>
      <c r="W37" s="374"/>
      <c r="X37" s="258" t="s">
        <v>275</v>
      </c>
      <c r="Y37" s="269"/>
      <c r="Z37" s="269"/>
      <c r="AA37" s="269"/>
    </row>
    <row r="38" spans="1:30" s="66" customFormat="1" ht="24.75" customHeight="1" thickTop="1">
      <c r="A38" s="65"/>
      <c r="B38" s="2"/>
      <c r="C38" s="2"/>
      <c r="D38" s="2"/>
      <c r="F38" s="255"/>
      <c r="G38" s="255"/>
      <c r="H38" s="255"/>
      <c r="I38" s="255"/>
      <c r="J38" s="255"/>
      <c r="K38" s="255"/>
      <c r="L38" s="255"/>
      <c r="M38" s="255"/>
      <c r="Q38" s="255"/>
      <c r="R38" s="255"/>
      <c r="S38" s="255"/>
      <c r="T38" s="255"/>
      <c r="U38" s="254"/>
      <c r="V38" s="255"/>
      <c r="W38" s="255"/>
      <c r="X38" s="2"/>
      <c r="Y38" s="65"/>
      <c r="Z38" s="65"/>
      <c r="AA38" s="65"/>
      <c r="AB38" s="65"/>
      <c r="AC38" s="65"/>
      <c r="AD38" s="65"/>
    </row>
    <row r="39" spans="1:30" s="16" customFormat="1" ht="18" customHeight="1">
      <c r="B39" s="27" t="s">
        <v>245</v>
      </c>
      <c r="C39" s="27"/>
      <c r="D39" s="27"/>
      <c r="E39" s="16" t="s">
        <v>396</v>
      </c>
      <c r="F39" s="27"/>
      <c r="G39" s="27"/>
      <c r="H39" s="27"/>
      <c r="I39" s="27"/>
      <c r="J39" s="27"/>
      <c r="K39" s="27"/>
      <c r="L39" s="27"/>
      <c r="M39" s="27"/>
      <c r="N39" s="27"/>
      <c r="O39" s="27"/>
      <c r="P39" s="27"/>
      <c r="Q39" s="27"/>
      <c r="R39" s="27"/>
      <c r="S39" s="27"/>
      <c r="T39" s="27"/>
      <c r="U39" s="27"/>
      <c r="V39" s="27"/>
      <c r="W39" s="27"/>
    </row>
    <row r="40" spans="1:30" s="16" customFormat="1" ht="18" customHeight="1">
      <c r="B40" s="300" t="s">
        <v>195</v>
      </c>
      <c r="C40" s="300"/>
      <c r="D40" s="300"/>
      <c r="E40" s="300"/>
      <c r="F40" s="300" t="s">
        <v>197</v>
      </c>
      <c r="G40" s="300"/>
      <c r="H40" s="300"/>
      <c r="I40" s="300"/>
      <c r="J40" s="300"/>
      <c r="K40" s="300"/>
      <c r="L40" s="300"/>
      <c r="M40" s="300"/>
      <c r="N40" s="300"/>
      <c r="O40" s="300"/>
      <c r="P40" s="300"/>
      <c r="Q40" s="300"/>
      <c r="R40" s="300"/>
      <c r="S40" s="300"/>
      <c r="T40" s="300"/>
      <c r="U40" s="292" t="s">
        <v>196</v>
      </c>
      <c r="V40" s="293"/>
      <c r="W40" s="293"/>
      <c r="X40" s="294"/>
    </row>
    <row r="41" spans="1:30" s="2" customFormat="1" ht="35.25" customHeight="1">
      <c r="B41" s="93" t="s">
        <v>193</v>
      </c>
      <c r="C41" s="318" t="s">
        <v>9</v>
      </c>
      <c r="D41" s="318"/>
      <c r="E41" s="319"/>
      <c r="F41" s="30"/>
      <c r="G41" s="320">
        <v>150000</v>
      </c>
      <c r="H41" s="320"/>
      <c r="I41" s="320"/>
      <c r="J41" s="320"/>
      <c r="K41" s="320"/>
      <c r="L41" s="320"/>
      <c r="M41" s="320"/>
      <c r="N41" s="320"/>
      <c r="O41" s="320"/>
      <c r="P41" s="320"/>
      <c r="Q41" s="320"/>
      <c r="R41" s="320"/>
      <c r="S41" s="320"/>
      <c r="T41" s="321"/>
      <c r="U41" s="322">
        <v>150000</v>
      </c>
      <c r="V41" s="323"/>
      <c r="W41" s="323"/>
      <c r="X41" s="175" t="s">
        <v>275</v>
      </c>
      <c r="Y41" s="19"/>
      <c r="Z41" s="19"/>
      <c r="AA41" s="19"/>
    </row>
    <row r="42" spans="1:30" s="2" customFormat="1" ht="35.25" customHeight="1">
      <c r="B42" s="291" t="s">
        <v>194</v>
      </c>
      <c r="C42" s="517" t="s">
        <v>473</v>
      </c>
      <c r="D42" s="517"/>
      <c r="E42" s="518"/>
      <c r="F42" s="31"/>
      <c r="G42" s="320">
        <v>120000</v>
      </c>
      <c r="H42" s="320"/>
      <c r="I42" s="320"/>
      <c r="J42" s="320"/>
      <c r="K42" s="320"/>
      <c r="L42" s="320"/>
      <c r="M42" s="320"/>
      <c r="N42" s="320"/>
      <c r="O42" s="320"/>
      <c r="P42" s="320"/>
      <c r="Q42" s="320"/>
      <c r="R42" s="320"/>
      <c r="S42" s="320"/>
      <c r="T42" s="321"/>
      <c r="U42" s="322">
        <v>120000</v>
      </c>
      <c r="V42" s="323"/>
      <c r="W42" s="323"/>
      <c r="X42" s="175" t="s">
        <v>275</v>
      </c>
    </row>
    <row r="43" spans="1:30" s="2" customFormat="1" ht="34.5" customHeight="1">
      <c r="B43" s="291" t="s">
        <v>213</v>
      </c>
      <c r="C43" s="318" t="s">
        <v>10</v>
      </c>
      <c r="D43" s="318"/>
      <c r="E43" s="319"/>
      <c r="F43" s="31"/>
      <c r="G43" s="324">
        <v>200000</v>
      </c>
      <c r="H43" s="324"/>
      <c r="I43" s="324"/>
      <c r="J43" s="324"/>
      <c r="K43" s="324"/>
      <c r="L43" s="324"/>
      <c r="M43" s="324"/>
      <c r="N43" s="324"/>
      <c r="O43" s="324"/>
      <c r="P43" s="324"/>
      <c r="Q43" s="324"/>
      <c r="R43" s="324"/>
      <c r="S43" s="324"/>
      <c r="T43" s="325"/>
      <c r="U43" s="322">
        <v>200000</v>
      </c>
      <c r="V43" s="323"/>
      <c r="W43" s="323"/>
      <c r="X43" s="175" t="s">
        <v>275</v>
      </c>
      <c r="Y43" s="19"/>
      <c r="Z43" s="19"/>
      <c r="AA43" s="19"/>
    </row>
    <row r="44" spans="1:30" s="2" customFormat="1" ht="34.5" customHeight="1">
      <c r="B44" s="291" t="s">
        <v>308</v>
      </c>
      <c r="C44" s="318" t="s">
        <v>270</v>
      </c>
      <c r="D44" s="318"/>
      <c r="E44" s="319"/>
      <c r="F44" s="30"/>
      <c r="G44" s="290" t="s">
        <v>474</v>
      </c>
      <c r="H44" s="51"/>
      <c r="I44" s="51"/>
      <c r="J44" s="52"/>
      <c r="K44" s="52"/>
      <c r="L44" s="53"/>
      <c r="M44" s="53"/>
      <c r="N44" s="53"/>
      <c r="O44" s="53"/>
      <c r="P44" s="53"/>
      <c r="Q44" s="53"/>
      <c r="R44" s="52"/>
      <c r="S44" s="52"/>
      <c r="T44" s="52"/>
      <c r="U44" s="322">
        <f>ROUNDDOWN(SUM(U41:W43)*0.2,0)</f>
        <v>94000</v>
      </c>
      <c r="V44" s="323"/>
      <c r="W44" s="323"/>
      <c r="X44" s="175" t="s">
        <v>275</v>
      </c>
      <c r="Y44" s="19"/>
      <c r="Z44" s="19"/>
      <c r="AA44" s="19"/>
    </row>
    <row r="45" spans="1:30" s="2" customFormat="1" ht="34.5" customHeight="1">
      <c r="B45" s="291" t="s">
        <v>475</v>
      </c>
      <c r="C45" s="318" t="s">
        <v>26</v>
      </c>
      <c r="D45" s="318"/>
      <c r="E45" s="319"/>
      <c r="F45" s="30"/>
      <c r="G45" s="290" t="s">
        <v>476</v>
      </c>
      <c r="H45" s="51"/>
      <c r="I45" s="51"/>
      <c r="J45" s="52"/>
      <c r="K45" s="52"/>
      <c r="L45" s="53"/>
      <c r="M45" s="53"/>
      <c r="N45" s="53"/>
      <c r="O45" s="53"/>
      <c r="P45" s="53"/>
      <c r="Q45" s="53"/>
      <c r="R45" s="52"/>
      <c r="S45" s="52"/>
      <c r="T45" s="52"/>
      <c r="U45" s="322">
        <f>ROUNDDOWN(SUM(U41:W44)*0.3,0)</f>
        <v>169200</v>
      </c>
      <c r="V45" s="323"/>
      <c r="W45" s="323"/>
      <c r="X45" s="175" t="s">
        <v>275</v>
      </c>
    </row>
    <row r="46" spans="1:30" s="2" customFormat="1" ht="27.75" customHeight="1" thickBot="1">
      <c r="B46" s="78"/>
      <c r="C46" s="78"/>
      <c r="D46" s="78"/>
      <c r="F46" s="78"/>
      <c r="G46" s="78"/>
      <c r="H46" s="78"/>
      <c r="I46" s="78"/>
      <c r="J46" s="78"/>
      <c r="K46" s="78"/>
      <c r="L46" s="78"/>
      <c r="O46" s="257" t="s">
        <v>407</v>
      </c>
      <c r="P46" s="258"/>
      <c r="Q46" s="257"/>
      <c r="R46" s="257"/>
      <c r="S46" s="257"/>
      <c r="T46" s="257"/>
      <c r="U46" s="374">
        <f>SUM(U41:W45)</f>
        <v>733200</v>
      </c>
      <c r="V46" s="374"/>
      <c r="W46" s="374"/>
      <c r="X46" s="258" t="s">
        <v>275</v>
      </c>
    </row>
    <row r="47" spans="1:30" s="2" customFormat="1" ht="21" customHeight="1" thickTop="1">
      <c r="B47" s="85"/>
      <c r="C47" s="85"/>
      <c r="D47" s="85"/>
      <c r="E47" s="85"/>
      <c r="G47" s="85"/>
      <c r="H47" s="85"/>
      <c r="I47" s="85"/>
      <c r="J47" s="85"/>
      <c r="K47" s="85"/>
      <c r="L47" s="85"/>
      <c r="M47" s="197"/>
      <c r="Q47" s="197"/>
      <c r="R47" s="85"/>
      <c r="S47" s="85"/>
      <c r="T47" s="85"/>
      <c r="U47" s="481"/>
      <c r="V47" s="481"/>
      <c r="W47" s="481"/>
    </row>
    <row r="48" spans="1:30" s="66" customFormat="1" ht="24.75" customHeight="1">
      <c r="A48" s="65"/>
      <c r="B48" s="2"/>
      <c r="C48" s="2"/>
      <c r="D48" s="2"/>
      <c r="F48" s="85"/>
      <c r="G48" s="85"/>
      <c r="H48" s="85"/>
      <c r="I48" s="85"/>
      <c r="J48" s="85"/>
      <c r="K48" s="85"/>
      <c r="L48" s="85"/>
      <c r="M48" s="197"/>
      <c r="Q48" s="197"/>
      <c r="R48" s="85"/>
      <c r="S48" s="85"/>
      <c r="T48" s="85"/>
      <c r="U48" s="490"/>
      <c r="V48" s="491"/>
      <c r="W48" s="491"/>
      <c r="X48" s="2"/>
      <c r="Y48" s="65"/>
      <c r="Z48" s="65"/>
      <c r="AA48" s="65"/>
      <c r="AB48" s="65"/>
      <c r="AC48" s="65"/>
      <c r="AD48" s="65"/>
    </row>
    <row r="49" spans="1:30" s="66" customFormat="1" ht="24.75" customHeight="1">
      <c r="A49" s="65"/>
      <c r="B49" s="2"/>
      <c r="C49" s="2"/>
      <c r="D49" s="2"/>
      <c r="E49" s="83"/>
      <c r="F49" s="83"/>
      <c r="G49" s="83"/>
      <c r="H49" s="83"/>
      <c r="I49" s="83"/>
      <c r="J49" s="83"/>
      <c r="K49" s="83"/>
      <c r="L49" s="83"/>
      <c r="M49" s="83"/>
      <c r="N49" s="83"/>
      <c r="O49" s="83"/>
      <c r="P49" s="83"/>
      <c r="Q49" s="83"/>
      <c r="R49" s="83"/>
      <c r="S49" s="83"/>
      <c r="T49" s="83"/>
      <c r="U49" s="89"/>
      <c r="V49" s="83"/>
      <c r="W49" s="83"/>
      <c r="X49" s="65"/>
      <c r="Y49" s="65"/>
      <c r="Z49" s="65"/>
      <c r="AA49" s="65"/>
      <c r="AB49" s="65"/>
      <c r="AC49" s="65"/>
      <c r="AD49" s="65"/>
    </row>
    <row r="50" spans="1:30" s="2" customFormat="1" ht="17.25" customHeight="1">
      <c r="A50" s="25"/>
      <c r="N50" s="65"/>
      <c r="O50" s="65"/>
      <c r="P50" s="65"/>
      <c r="Q50" s="65"/>
      <c r="R50" s="65"/>
      <c r="S50" s="65"/>
      <c r="T50" s="65"/>
      <c r="U50" s="65"/>
      <c r="V50" s="65"/>
      <c r="W50" s="65"/>
    </row>
    <row r="51" spans="1:30">
      <c r="R51" s="26"/>
      <c r="S51" s="26"/>
    </row>
    <row r="52" spans="1:30">
      <c r="R52" s="26"/>
      <c r="S52" s="26"/>
    </row>
  </sheetData>
  <sheetProtection selectLockedCells="1"/>
  <mergeCells count="82">
    <mergeCell ref="C44:E44"/>
    <mergeCell ref="U44:W44"/>
    <mergeCell ref="C45:E45"/>
    <mergeCell ref="U45:W45"/>
    <mergeCell ref="C36:E36"/>
    <mergeCell ref="U36:W36"/>
    <mergeCell ref="M37:T37"/>
    <mergeCell ref="U37:W37"/>
    <mergeCell ref="B33:E33"/>
    <mergeCell ref="F33:T33"/>
    <mergeCell ref="U33:X33"/>
    <mergeCell ref="C34:E34"/>
    <mergeCell ref="G34:T34"/>
    <mergeCell ref="U34:W34"/>
    <mergeCell ref="C35:E35"/>
    <mergeCell ref="U35:W35"/>
    <mergeCell ref="C28:E28"/>
    <mergeCell ref="U28:W28"/>
    <mergeCell ref="C29:E29"/>
    <mergeCell ref="U29:W29"/>
    <mergeCell ref="U30:W30"/>
    <mergeCell ref="M30:T30"/>
    <mergeCell ref="B25:E25"/>
    <mergeCell ref="F25:T25"/>
    <mergeCell ref="U25:X25"/>
    <mergeCell ref="B26:B27"/>
    <mergeCell ref="C26:E27"/>
    <mergeCell ref="I26:J26"/>
    <mergeCell ref="U26:W27"/>
    <mergeCell ref="X26:X27"/>
    <mergeCell ref="I27:J27"/>
    <mergeCell ref="B1:G1"/>
    <mergeCell ref="R1:S1"/>
    <mergeCell ref="T1:W1"/>
    <mergeCell ref="Q2:S2"/>
    <mergeCell ref="D2:G2"/>
    <mergeCell ref="T2:X2"/>
    <mergeCell ref="L2:O2"/>
    <mergeCell ref="U47:W47"/>
    <mergeCell ref="C41:E41"/>
    <mergeCell ref="G41:T41"/>
    <mergeCell ref="U41:W41"/>
    <mergeCell ref="U46:W46"/>
    <mergeCell ref="C42:E42"/>
    <mergeCell ref="G42:T42"/>
    <mergeCell ref="U42:W42"/>
    <mergeCell ref="C43:E43"/>
    <mergeCell ref="G43:T43"/>
    <mergeCell ref="U43:W43"/>
    <mergeCell ref="U40:X40"/>
    <mergeCell ref="U48:W48"/>
    <mergeCell ref="B17:E17"/>
    <mergeCell ref="F17:T17"/>
    <mergeCell ref="B18:B19"/>
    <mergeCell ref="C18:E19"/>
    <mergeCell ref="I18:J18"/>
    <mergeCell ref="U18:W19"/>
    <mergeCell ref="B40:E40"/>
    <mergeCell ref="F40:T40"/>
    <mergeCell ref="I19:J19"/>
    <mergeCell ref="C20:E20"/>
    <mergeCell ref="U20:W20"/>
    <mergeCell ref="C21:E21"/>
    <mergeCell ref="X8:X9"/>
    <mergeCell ref="U7:X7"/>
    <mergeCell ref="X18:X19"/>
    <mergeCell ref="U17:X17"/>
    <mergeCell ref="C11:E11"/>
    <mergeCell ref="I9:J9"/>
    <mergeCell ref="I8:J8"/>
    <mergeCell ref="C10:E10"/>
    <mergeCell ref="U10:W10"/>
    <mergeCell ref="B7:E7"/>
    <mergeCell ref="F7:T7"/>
    <mergeCell ref="B8:B9"/>
    <mergeCell ref="C8:E9"/>
    <mergeCell ref="U8:W9"/>
    <mergeCell ref="U22:W22"/>
    <mergeCell ref="U13:W13"/>
    <mergeCell ref="U11:W11"/>
    <mergeCell ref="U12:W12"/>
    <mergeCell ref="U21:W21"/>
  </mergeCells>
  <phoneticPr fontId="6"/>
  <printOptions horizontalCentered="1" verticalCentered="1"/>
  <pageMargins left="0.7" right="0.7" top="0.75" bottom="0.75" header="0.3" footer="0.3"/>
  <pageSetup paperSize="9" scale="69" fitToWidth="0" orientation="portrait" r:id="rId1"/>
  <headerFooter alignWithMargins="0">
    <oddFooter>&amp;R2021.11改訂版</oddFooter>
  </headerFooter>
  <ignoredErrors>
    <ignoredError sqref="B8:E21 B26:B29 B34:B36 B4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F42"/>
  <sheetViews>
    <sheetView topLeftCell="A4" zoomScaleNormal="100" zoomScaleSheetLayoutView="100" workbookViewId="0">
      <selection activeCell="E31" sqref="E31"/>
    </sheetView>
  </sheetViews>
  <sheetFormatPr defaultColWidth="9" defaultRowHeight="12.5"/>
  <cols>
    <col min="1" max="1" width="3.36328125" style="96" customWidth="1"/>
    <col min="2" max="2" width="12.90625" style="96" bestFit="1" customWidth="1"/>
    <col min="3" max="3" width="5.453125" style="159" customWidth="1"/>
    <col min="4" max="4" width="15" style="96" customWidth="1"/>
    <col min="5" max="5" width="31.08984375" style="96" bestFit="1" customWidth="1"/>
    <col min="6" max="6" width="32.6328125" style="96" customWidth="1"/>
    <col min="7" max="16384" width="9" style="96"/>
  </cols>
  <sheetData>
    <row r="1" spans="1:6">
      <c r="A1" s="501"/>
      <c r="B1" s="501"/>
      <c r="C1" s="148"/>
      <c r="D1" s="149"/>
      <c r="E1" s="149"/>
      <c r="F1" s="149"/>
    </row>
    <row r="2" spans="1:6" ht="21" customHeight="1">
      <c r="A2" s="502" t="s">
        <v>218</v>
      </c>
      <c r="B2" s="502"/>
      <c r="C2" s="502"/>
      <c r="D2" s="502"/>
      <c r="E2" s="502"/>
      <c r="F2" s="502"/>
    </row>
    <row r="3" spans="1:6" ht="21" customHeight="1">
      <c r="A3" s="424" t="s">
        <v>242</v>
      </c>
      <c r="B3" s="400"/>
      <c r="C3" s="400"/>
      <c r="D3" s="401"/>
      <c r="E3" s="196" t="s">
        <v>217</v>
      </c>
      <c r="F3" s="150" t="s">
        <v>183</v>
      </c>
    </row>
    <row r="4" spans="1:6" ht="25.5" customHeight="1">
      <c r="A4" s="503" t="s">
        <v>184</v>
      </c>
      <c r="B4" s="506" t="s">
        <v>185</v>
      </c>
      <c r="C4" s="193" t="s">
        <v>288</v>
      </c>
      <c r="D4" s="151" t="s">
        <v>224</v>
      </c>
      <c r="E4" s="152" t="s">
        <v>289</v>
      </c>
      <c r="F4" s="152" t="s">
        <v>277</v>
      </c>
    </row>
    <row r="5" spans="1:6" ht="17" customHeight="1">
      <c r="A5" s="504"/>
      <c r="B5" s="507"/>
      <c r="C5" s="193" t="s">
        <v>300</v>
      </c>
      <c r="D5" s="151" t="s">
        <v>301</v>
      </c>
      <c r="E5" s="152" t="s">
        <v>302</v>
      </c>
      <c r="F5" s="152" t="s">
        <v>303</v>
      </c>
    </row>
    <row r="6" spans="1:6" ht="28.5" customHeight="1">
      <c r="A6" s="504"/>
      <c r="B6" s="507"/>
      <c r="C6" s="193" t="s">
        <v>304</v>
      </c>
      <c r="D6" s="153" t="s">
        <v>305</v>
      </c>
      <c r="E6" s="152" t="s">
        <v>306</v>
      </c>
      <c r="F6" s="152" t="s">
        <v>307</v>
      </c>
    </row>
    <row r="7" spans="1:6" ht="28.5" customHeight="1">
      <c r="A7" s="504"/>
      <c r="B7" s="507"/>
      <c r="C7" s="193" t="s">
        <v>308</v>
      </c>
      <c r="D7" s="153" t="s">
        <v>309</v>
      </c>
      <c r="E7" s="152" t="s">
        <v>310</v>
      </c>
      <c r="F7" s="152" t="s">
        <v>311</v>
      </c>
    </row>
    <row r="8" spans="1:6" ht="28.5" customHeight="1">
      <c r="A8" s="504"/>
      <c r="B8" s="507"/>
      <c r="C8" s="193" t="s">
        <v>264</v>
      </c>
      <c r="D8" s="151" t="s">
        <v>225</v>
      </c>
      <c r="E8" s="152" t="s">
        <v>272</v>
      </c>
      <c r="F8" s="154" t="s">
        <v>312</v>
      </c>
    </row>
    <row r="9" spans="1:6" ht="28.5" customHeight="1">
      <c r="A9" s="504"/>
      <c r="B9" s="507"/>
      <c r="C9" s="193" t="s">
        <v>265</v>
      </c>
      <c r="D9" s="191" t="s">
        <v>281</v>
      </c>
      <c r="E9" s="188" t="s">
        <v>313</v>
      </c>
      <c r="F9" s="189" t="s">
        <v>282</v>
      </c>
    </row>
    <row r="10" spans="1:6" ht="28.5" customHeight="1">
      <c r="A10" s="504"/>
      <c r="B10" s="507"/>
      <c r="C10" s="199" t="s">
        <v>314</v>
      </c>
      <c r="D10" s="195" t="s">
        <v>291</v>
      </c>
      <c r="E10" s="200" t="s">
        <v>315</v>
      </c>
      <c r="F10" s="201" t="s">
        <v>292</v>
      </c>
    </row>
    <row r="11" spans="1:6" ht="25">
      <c r="A11" s="504"/>
      <c r="B11" s="507"/>
      <c r="C11" s="199" t="s">
        <v>266</v>
      </c>
      <c r="D11" s="153" t="s">
        <v>226</v>
      </c>
      <c r="E11" s="202" t="s">
        <v>316</v>
      </c>
      <c r="F11" s="152" t="s">
        <v>232</v>
      </c>
    </row>
    <row r="12" spans="1:6" ht="25">
      <c r="A12" s="504"/>
      <c r="B12" s="507"/>
      <c r="C12" s="199" t="s">
        <v>267</v>
      </c>
      <c r="D12" s="153" t="s">
        <v>434</v>
      </c>
      <c r="E12" s="202" t="s">
        <v>435</v>
      </c>
      <c r="F12" s="152" t="s">
        <v>232</v>
      </c>
    </row>
    <row r="13" spans="1:6" ht="25">
      <c r="A13" s="504"/>
      <c r="B13" s="507"/>
      <c r="C13" s="199" t="s">
        <v>294</v>
      </c>
      <c r="D13" s="151" t="s">
        <v>293</v>
      </c>
      <c r="E13" s="203" t="s">
        <v>186</v>
      </c>
      <c r="F13" s="152" t="s">
        <v>317</v>
      </c>
    </row>
    <row r="14" spans="1:6" ht="25">
      <c r="A14" s="504"/>
      <c r="B14" s="508"/>
      <c r="C14" s="199" t="s">
        <v>436</v>
      </c>
      <c r="D14" s="151" t="s">
        <v>295</v>
      </c>
      <c r="E14" s="204" t="s">
        <v>186</v>
      </c>
      <c r="F14" s="152" t="s">
        <v>187</v>
      </c>
    </row>
    <row r="15" spans="1:6" ht="37.5">
      <c r="A15" s="504"/>
      <c r="B15" s="506" t="s">
        <v>228</v>
      </c>
      <c r="C15" s="509" t="s">
        <v>438</v>
      </c>
      <c r="D15" s="511" t="s">
        <v>318</v>
      </c>
      <c r="E15" s="205" t="s">
        <v>280</v>
      </c>
      <c r="F15" s="512" t="s">
        <v>276</v>
      </c>
    </row>
    <row r="16" spans="1:6" ht="50">
      <c r="A16" s="504"/>
      <c r="B16" s="507"/>
      <c r="C16" s="510"/>
      <c r="D16" s="299"/>
      <c r="E16" s="206" t="s">
        <v>319</v>
      </c>
      <c r="F16" s="513"/>
    </row>
    <row r="17" spans="1:6" ht="28.5" customHeight="1">
      <c r="A17" s="504"/>
      <c r="B17" s="507"/>
      <c r="C17" s="207" t="s">
        <v>439</v>
      </c>
      <c r="D17" s="153" t="s">
        <v>320</v>
      </c>
      <c r="E17" s="202" t="s">
        <v>321</v>
      </c>
      <c r="F17" s="152" t="s">
        <v>290</v>
      </c>
    </row>
    <row r="18" spans="1:6" ht="28.5" customHeight="1">
      <c r="A18" s="504"/>
      <c r="B18" s="507"/>
      <c r="C18" s="207" t="s">
        <v>440</v>
      </c>
      <c r="D18" s="151" t="s">
        <v>225</v>
      </c>
      <c r="E18" s="202" t="s">
        <v>273</v>
      </c>
      <c r="F18" s="154" t="s">
        <v>312</v>
      </c>
    </row>
    <row r="19" spans="1:6" ht="28.5" customHeight="1">
      <c r="A19" s="504"/>
      <c r="B19" s="507"/>
      <c r="C19" s="207" t="s">
        <v>441</v>
      </c>
      <c r="D19" s="190" t="s">
        <v>281</v>
      </c>
      <c r="E19" s="200" t="s">
        <v>322</v>
      </c>
      <c r="F19" s="189" t="s">
        <v>282</v>
      </c>
    </row>
    <row r="20" spans="1:6" ht="28.5" customHeight="1">
      <c r="A20" s="504"/>
      <c r="B20" s="507"/>
      <c r="C20" s="207" t="s">
        <v>442</v>
      </c>
      <c r="D20" s="195" t="s">
        <v>291</v>
      </c>
      <c r="E20" s="200" t="s">
        <v>323</v>
      </c>
      <c r="F20" s="201" t="s">
        <v>292</v>
      </c>
    </row>
    <row r="21" spans="1:6" ht="28.5" customHeight="1">
      <c r="A21" s="504"/>
      <c r="B21" s="507"/>
      <c r="C21" s="207" t="s">
        <v>443</v>
      </c>
      <c r="D21" s="153" t="s">
        <v>226</v>
      </c>
      <c r="E21" s="152" t="s">
        <v>227</v>
      </c>
      <c r="F21" s="152" t="s">
        <v>232</v>
      </c>
    </row>
    <row r="22" spans="1:6" ht="28.5" customHeight="1">
      <c r="A22" s="504"/>
      <c r="B22" s="507"/>
      <c r="C22" s="288" t="s">
        <v>444</v>
      </c>
      <c r="D22" s="153" t="s">
        <v>219</v>
      </c>
      <c r="E22" s="152" t="s">
        <v>324</v>
      </c>
      <c r="F22" s="152" t="s">
        <v>233</v>
      </c>
    </row>
    <row r="23" spans="1:6" ht="28.5" customHeight="1">
      <c r="A23" s="504"/>
      <c r="B23" s="508"/>
      <c r="C23" s="207" t="s">
        <v>445</v>
      </c>
      <c r="D23" s="153" t="s">
        <v>434</v>
      </c>
      <c r="E23" s="202" t="s">
        <v>437</v>
      </c>
      <c r="F23" s="152" t="s">
        <v>233</v>
      </c>
    </row>
    <row r="24" spans="1:6" ht="25">
      <c r="A24" s="504"/>
      <c r="B24" s="514" t="s">
        <v>325</v>
      </c>
      <c r="C24" s="207" t="s">
        <v>446</v>
      </c>
      <c r="D24" s="212" t="s">
        <v>329</v>
      </c>
      <c r="E24" s="152" t="s">
        <v>296</v>
      </c>
      <c r="F24" s="152" t="s">
        <v>326</v>
      </c>
    </row>
    <row r="25" spans="1:6" ht="22">
      <c r="A25" s="504"/>
      <c r="B25" s="515"/>
      <c r="C25" s="207" t="s">
        <v>447</v>
      </c>
      <c r="D25" s="212" t="s">
        <v>330</v>
      </c>
      <c r="E25" s="152" t="s">
        <v>327</v>
      </c>
      <c r="F25" s="152" t="s">
        <v>249</v>
      </c>
    </row>
    <row r="26" spans="1:6" s="264" customFormat="1" ht="22">
      <c r="A26" s="504"/>
      <c r="B26" s="515"/>
      <c r="C26" s="263" t="s">
        <v>448</v>
      </c>
      <c r="D26" s="212" t="s">
        <v>397</v>
      </c>
      <c r="E26" s="152" t="s">
        <v>398</v>
      </c>
      <c r="F26" s="152" t="s">
        <v>399</v>
      </c>
    </row>
    <row r="27" spans="1:6" s="264" customFormat="1" ht="25">
      <c r="A27" s="504"/>
      <c r="B27" s="515"/>
      <c r="C27" s="288" t="s">
        <v>449</v>
      </c>
      <c r="D27" s="212" t="s">
        <v>453</v>
      </c>
      <c r="E27" s="152" t="s">
        <v>454</v>
      </c>
      <c r="F27" s="152" t="s">
        <v>455</v>
      </c>
    </row>
    <row r="28" spans="1:6" ht="25">
      <c r="A28" s="504"/>
      <c r="B28" s="515"/>
      <c r="C28" s="263" t="s">
        <v>450</v>
      </c>
      <c r="D28" s="213" t="s">
        <v>331</v>
      </c>
      <c r="E28" s="152" t="s">
        <v>250</v>
      </c>
      <c r="F28" s="152" t="s">
        <v>277</v>
      </c>
    </row>
    <row r="29" spans="1:6" ht="28.5" customHeight="1">
      <c r="A29" s="504"/>
      <c r="B29" s="516"/>
      <c r="C29" s="263" t="s">
        <v>451</v>
      </c>
      <c r="D29" s="213" t="s">
        <v>332</v>
      </c>
      <c r="E29" s="152" t="s">
        <v>251</v>
      </c>
      <c r="F29" s="152" t="s">
        <v>276</v>
      </c>
    </row>
    <row r="30" spans="1:6" ht="62.5">
      <c r="A30" s="505"/>
      <c r="B30" s="155" t="s">
        <v>403</v>
      </c>
      <c r="C30" s="156"/>
      <c r="D30" s="157"/>
      <c r="E30" s="202" t="s">
        <v>452</v>
      </c>
      <c r="F30" s="152" t="s">
        <v>230</v>
      </c>
    </row>
    <row r="31" spans="1:6" s="187" customFormat="1" ht="26.25" customHeight="1">
      <c r="A31" s="155" t="s">
        <v>188</v>
      </c>
      <c r="B31" s="155"/>
      <c r="C31" s="156"/>
      <c r="D31" s="157"/>
      <c r="E31" s="154" t="s">
        <v>328</v>
      </c>
      <c r="F31" s="154" t="s">
        <v>231</v>
      </c>
    </row>
    <row r="32" spans="1:6" s="187" customFormat="1">
      <c r="A32" s="208"/>
      <c r="B32" s="208"/>
      <c r="C32" s="159"/>
      <c r="D32" s="96"/>
      <c r="E32" s="96"/>
      <c r="F32" s="96"/>
    </row>
    <row r="33" spans="1:6" ht="18.75" customHeight="1">
      <c r="A33" s="209"/>
      <c r="C33" s="194"/>
      <c r="D33" s="194"/>
      <c r="E33" s="194"/>
      <c r="F33" s="194"/>
    </row>
    <row r="34" spans="1:6" ht="30" customHeight="1">
      <c r="A34" s="186" t="s">
        <v>297</v>
      </c>
      <c r="B34" s="498" t="s">
        <v>406</v>
      </c>
      <c r="C34" s="498"/>
      <c r="D34" s="498"/>
      <c r="E34" s="498"/>
      <c r="F34" s="498"/>
    </row>
    <row r="35" spans="1:6" ht="12.75" customHeight="1">
      <c r="A35" s="499" t="s">
        <v>298</v>
      </c>
      <c r="B35" s="499"/>
      <c r="C35" s="192"/>
      <c r="D35" s="192"/>
      <c r="E35" s="192"/>
      <c r="F35" s="192"/>
    </row>
    <row r="36" spans="1:6" ht="12.75" customHeight="1">
      <c r="B36" s="500" t="s">
        <v>299</v>
      </c>
      <c r="C36" s="500"/>
      <c r="D36" s="500"/>
      <c r="E36" s="500"/>
      <c r="F36" s="500"/>
    </row>
    <row r="37" spans="1:6">
      <c r="B37" s="500" t="s">
        <v>229</v>
      </c>
      <c r="C37" s="500"/>
      <c r="D37" s="500"/>
      <c r="E37" s="500"/>
      <c r="F37" s="500"/>
    </row>
    <row r="38" spans="1:6">
      <c r="B38" s="96" t="s">
        <v>456</v>
      </c>
      <c r="C38" s="210"/>
      <c r="D38" s="210"/>
      <c r="E38" s="210"/>
      <c r="F38" s="210"/>
    </row>
    <row r="39" spans="1:6">
      <c r="A39" s="158"/>
      <c r="B39" s="211" t="s">
        <v>457</v>
      </c>
    </row>
    <row r="40" spans="1:6">
      <c r="A40" s="158"/>
      <c r="B40" s="211" t="s">
        <v>458</v>
      </c>
    </row>
    <row r="41" spans="1:6">
      <c r="B41" s="211" t="s">
        <v>459</v>
      </c>
    </row>
    <row r="42" spans="1:6">
      <c r="B42" s="96" t="s">
        <v>460</v>
      </c>
    </row>
  </sheetData>
  <mergeCells count="14">
    <mergeCell ref="B34:F34"/>
    <mergeCell ref="A35:B35"/>
    <mergeCell ref="B36:F36"/>
    <mergeCell ref="B37:F37"/>
    <mergeCell ref="A1:B1"/>
    <mergeCell ref="A2:F2"/>
    <mergeCell ref="A3:D3"/>
    <mergeCell ref="A4:A30"/>
    <mergeCell ref="B4:B14"/>
    <mergeCell ref="B15:B23"/>
    <mergeCell ref="C15:C16"/>
    <mergeCell ref="D15:D16"/>
    <mergeCell ref="F15:F16"/>
    <mergeCell ref="B24:B29"/>
  </mergeCells>
  <phoneticPr fontId="6"/>
  <printOptions horizontalCentered="1" verticalCentered="1"/>
  <pageMargins left="0.7" right="0.7" top="0.75" bottom="0.75" header="0.3" footer="0.3"/>
  <pageSetup paperSize="9" scale="75" fitToWidth="0" orientation="portrait" r:id="rId1"/>
  <headerFooter alignWithMargins="0">
    <oddFooter>&amp;R2021.11改訂版</oddFooter>
  </headerFooter>
  <ignoredErrors>
    <ignoredError sqref="A30:D30 A3:D11 A13:B13 A14:B14 D13:D14 A16:C16 A23:B23 A15:B15 D15 A21:B21 A17:B17 D17 A18:B18 D18 A19:B19 D19 A20:B20 D20 D21 A24:B24 D24 A25:B25 D25 A26:B26 D26 A28:B28 D28 A29:B29 D29 D16 C12:C15 C17:C2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算定内訳書</vt:lpstr>
      <vt:lpstr>医薬品研究経費ポイント</vt:lpstr>
      <vt:lpstr>治験薬管理経費ポイント </vt:lpstr>
      <vt:lpstr>画像提供・スライド作製・外注検体処理</vt:lpstr>
      <vt:lpstr>その他の費用</vt:lpstr>
      <vt:lpstr>治験経費算定基準表</vt:lpstr>
      <vt:lpstr>その他の費用!Print_Area</vt:lpstr>
      <vt:lpstr>医薬品研究経費ポイント!Print_Area</vt:lpstr>
      <vt:lpstr>画像提供・スライド作製・外注検体処理!Print_Area</vt:lpstr>
      <vt:lpstr>算定内訳書!Print_Area</vt:lpstr>
      <vt:lpstr>'治験薬管理経費ポイント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dc:creator>
  <cp:lastModifiedBy>大野梨絵</cp:lastModifiedBy>
  <cp:lastPrinted>2022-06-28T23:21:58Z</cp:lastPrinted>
  <dcterms:created xsi:type="dcterms:W3CDTF">2015-07-08T08:13:30Z</dcterms:created>
  <dcterms:modified xsi:type="dcterms:W3CDTF">2023-03-02T06:40:17Z</dcterms:modified>
</cp:coreProperties>
</file>